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umu\Desktop\"/>
    </mc:Choice>
  </mc:AlternateContent>
  <bookViews>
    <workbookView xWindow="120" yWindow="105" windowWidth="14955" windowHeight="9120" tabRatio="835" firstSheet="3" activeTab="26"/>
  </bookViews>
  <sheets>
    <sheet name="内訳書 (金無)" sheetId="14" state="hidden" r:id="rId1"/>
    <sheet name="代価一覧表" sheetId="6" state="hidden" r:id="rId2"/>
    <sheet name="代価一覧表 (金無)" sheetId="16" state="hidden" r:id="rId3"/>
    <sheet name="設計書&lt;鑑&gt;" sheetId="62" r:id="rId4"/>
    <sheet name="設計書（全体）" sheetId="52" r:id="rId5"/>
    <sheet name="内訳書(測量業務)" sheetId="91" r:id="rId6"/>
    <sheet name="代価1（３級基準点）" sheetId="54" r:id="rId7"/>
    <sheet name="代価2（4級基準点）" sheetId="66" r:id="rId8"/>
    <sheet name="代価3（現地測量、作業計画）" sheetId="67" r:id="rId9"/>
    <sheet name="代価4（現地測量、トータルステーション）" sheetId="68" r:id="rId10"/>
    <sheet name="代価5（作業計画）" sheetId="70" r:id="rId11"/>
    <sheet name="代価6（現地踏査）" sheetId="71" r:id="rId12"/>
    <sheet name="代価7（中心線測量）" sheetId="72" r:id="rId13"/>
    <sheet name="代価8（仮BM設置測量）" sheetId="73" r:id="rId14"/>
    <sheet name="代価9（縦断測量）" sheetId="74" r:id="rId15"/>
    <sheet name="代価10（横断測量）" sheetId="75" r:id="rId16"/>
    <sheet name="内訳書（設計業務）" sheetId="77" r:id="rId17"/>
    <sheet name="代価11（計画設計）" sheetId="85" r:id="rId18"/>
    <sheet name="代価12（与条件確認及び現地踏査）" sheetId="84" r:id="rId19"/>
    <sheet name="代価13（実施設計図作成）" sheetId="83" r:id="rId20"/>
    <sheet name="代価14（数量計算）" sheetId="86" r:id="rId21"/>
    <sheet name="代価15（概算工事費算出）" sheetId="87" r:id="rId22"/>
    <sheet name="代価16（照査）" sheetId="88" r:id="rId23"/>
    <sheet name="代価17（報告書作成）" sheetId="89" r:id="rId24"/>
    <sheet name="代価18（打合せ）" sheetId="90" r:id="rId25"/>
    <sheet name="内訳書(地質調査業務）" sheetId="78" r:id="rId26"/>
    <sheet name="代価19" sheetId="76" r:id="rId27"/>
    <sheet name="代価表 (金無)" sheetId="15" state="hidden" r:id="rId28"/>
  </sheets>
  <definedNames>
    <definedName name="e" localSheetId="15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6">#REF!</definedName>
    <definedName name="e" localSheetId="5">#REF!</definedName>
    <definedName name="e" localSheetId="25">#REF!</definedName>
    <definedName name="e">#REF!</definedName>
    <definedName name="_xlnm.Print_Area" localSheetId="4">'設計書（全体）'!$A$1:$P$39</definedName>
    <definedName name="_xlnm.Print_Area" localSheetId="3">'設計書&lt;鑑&gt;'!$A$1:$BA$38</definedName>
    <definedName name="_xlnm.Print_Area" localSheetId="6">'代価1（３級基準点）'!$A$1:$AU$40</definedName>
    <definedName name="_xlnm.Print_Area" localSheetId="15">'代価10（横断測量）'!$A$1:$AU$40</definedName>
    <definedName name="_xlnm.Print_Area" localSheetId="17">'代価11（計画設計）'!$A$1:$AU$40</definedName>
    <definedName name="_xlnm.Print_Area" localSheetId="18">'代価12（与条件確認及び現地踏査）'!$A$1:$AU$40</definedName>
    <definedName name="_xlnm.Print_Area" localSheetId="19">'代価13（実施設計図作成）'!$A$1:$AU$40</definedName>
    <definedName name="_xlnm.Print_Area" localSheetId="20">'代価14（数量計算）'!$A$1:$AU$40</definedName>
    <definedName name="_xlnm.Print_Area" localSheetId="21">'代価15（概算工事費算出）'!$A$1:$AU$40</definedName>
    <definedName name="_xlnm.Print_Area" localSheetId="22">'代価16（照査）'!$A$1:$AU$40</definedName>
    <definedName name="_xlnm.Print_Area" localSheetId="23">'代価17（報告書作成）'!$A$1:$AU$40</definedName>
    <definedName name="_xlnm.Print_Area" localSheetId="24">'代価18（打合せ）'!$A$1:$AU$40</definedName>
    <definedName name="_xlnm.Print_Area" localSheetId="26">代価19!$A$1:$AU$40</definedName>
    <definedName name="_xlnm.Print_Area" localSheetId="7">'代価2（4級基準点）'!$A$1:$AU$40</definedName>
    <definedName name="_xlnm.Print_Area" localSheetId="8">'代価3（現地測量、作業計画）'!$A$1:$AU$40</definedName>
    <definedName name="_xlnm.Print_Area" localSheetId="9">'代価4（現地測量、トータルステーション）'!$A$1:$AU$40</definedName>
    <definedName name="_xlnm.Print_Area" localSheetId="10">'代価5（作業計画）'!$A$1:$AU$40</definedName>
    <definedName name="_xlnm.Print_Area" localSheetId="11">'代価6（現地踏査）'!$A$1:$AU$40</definedName>
    <definedName name="_xlnm.Print_Area" localSheetId="12">'代価7（中心線測量）'!$A$1:$AU$40</definedName>
    <definedName name="_xlnm.Print_Area" localSheetId="13">'代価8（仮BM設置測量）'!$A$1:$AU$40</definedName>
    <definedName name="_xlnm.Print_Area" localSheetId="14">'代価9（縦断測量）'!$A$1:$AU$40</definedName>
    <definedName name="_xlnm.Print_Area" localSheetId="1">代価一覧表!$B$3:$G$62</definedName>
    <definedName name="_xlnm.Print_Area" localSheetId="2">'代価一覧表 (金無)'!$B$3:$G$62</definedName>
    <definedName name="_xlnm.Print_Area" localSheetId="27">'代価表 (金無)'!$B$3:$S$886</definedName>
    <definedName name="_xlnm.Print_Area" localSheetId="0">'内訳書 (金無)'!$A$1:$Q$149</definedName>
    <definedName name="_xlnm.Print_Area" localSheetId="16">'内訳書（設計業務）'!$A$1:$P$41</definedName>
    <definedName name="_xlnm.Print_Area" localSheetId="5">'内訳書(測量業務)'!$A$1:$P$43</definedName>
    <definedName name="_xlnm.Print_Area" localSheetId="25">'内訳書(地質調査業務）'!$A$1:$P$39</definedName>
    <definedName name="ｓｄｄ" localSheetId="17">#REF!</definedName>
    <definedName name="ｓｄｄ" localSheetId="18">#REF!</definedName>
    <definedName name="ｓｄｄ" localSheetId="19">#REF!</definedName>
    <definedName name="ｓｄｄ" localSheetId="20">#REF!</definedName>
    <definedName name="ｓｄｄ" localSheetId="21">#REF!</definedName>
    <definedName name="ｓｄｄ" localSheetId="22">#REF!</definedName>
    <definedName name="ｓｄｄ" localSheetId="23">#REF!</definedName>
    <definedName name="ｓｄｄ" localSheetId="24">#REF!</definedName>
    <definedName name="ｓｄｄ" localSheetId="5">#REF!</definedName>
    <definedName name="ｓｄｄ">#REF!</definedName>
    <definedName name="使用者名" localSheetId="15">#REF!</definedName>
    <definedName name="使用者名" localSheetId="17">#REF!</definedName>
    <definedName name="使用者名" localSheetId="18">#REF!</definedName>
    <definedName name="使用者名" localSheetId="19">#REF!</definedName>
    <definedName name="使用者名" localSheetId="20">#REF!</definedName>
    <definedName name="使用者名" localSheetId="21">#REF!</definedName>
    <definedName name="使用者名" localSheetId="22">#REF!</definedName>
    <definedName name="使用者名" localSheetId="23">#REF!</definedName>
    <definedName name="使用者名" localSheetId="24">#REF!</definedName>
    <definedName name="使用者名" localSheetId="26">#REF!</definedName>
    <definedName name="使用者名" localSheetId="7">#REF!</definedName>
    <definedName name="使用者名" localSheetId="8">#REF!</definedName>
    <definedName name="使用者名" localSheetId="9">#REF!</definedName>
    <definedName name="使用者名" localSheetId="10">#REF!</definedName>
    <definedName name="使用者名" localSheetId="11">#REF!</definedName>
    <definedName name="使用者名" localSheetId="12">#REF!</definedName>
    <definedName name="使用者名" localSheetId="13">#REF!</definedName>
    <definedName name="使用者名" localSheetId="14">#REF!</definedName>
    <definedName name="使用者名" localSheetId="16">#REF!</definedName>
    <definedName name="使用者名" localSheetId="5">#REF!</definedName>
    <definedName name="使用者名" localSheetId="25">#REF!</definedName>
    <definedName name="使用者名">#REF!</definedName>
  </definedNames>
  <calcPr calcId="162913"/>
</workbook>
</file>

<file path=xl/calcChain.xml><?xml version="1.0" encoding="utf-8"?>
<calcChain xmlns="http://schemas.openxmlformats.org/spreadsheetml/2006/main">
  <c r="S11" i="76" l="1"/>
  <c r="S40" i="91" l="1"/>
  <c r="C9" i="91"/>
  <c r="S15" i="76" l="1"/>
  <c r="C9" i="77" l="1"/>
  <c r="G34" i="74" l="1"/>
  <c r="G34" i="73"/>
  <c r="G34" i="71" l="1"/>
  <c r="G34" i="70"/>
  <c r="G34" i="67" l="1"/>
  <c r="G34" i="66"/>
  <c r="G34" i="54"/>
  <c r="M14" i="15"/>
  <c r="M16" i="15"/>
  <c r="M12" i="15"/>
  <c r="M18" i="15"/>
  <c r="M20" i="15"/>
  <c r="M22" i="15"/>
  <c r="M32" i="15"/>
  <c r="M34" i="15"/>
  <c r="M48" i="15"/>
  <c r="M50" i="15"/>
  <c r="M52" i="15"/>
  <c r="M54" i="15"/>
  <c r="M56" i="15"/>
  <c r="M82" i="15"/>
  <c r="M88" i="15"/>
  <c r="M84" i="15"/>
  <c r="M86" i="15"/>
  <c r="M90" i="15"/>
  <c r="M92" i="15"/>
  <c r="M94" i="15"/>
  <c r="M96" i="15"/>
  <c r="M98" i="15"/>
  <c r="M100" i="15"/>
  <c r="M116" i="15"/>
  <c r="M118" i="15"/>
  <c r="M126" i="15"/>
  <c r="M128" i="15"/>
  <c r="M130" i="15"/>
  <c r="M132" i="15"/>
  <c r="M134" i="15"/>
  <c r="M150" i="15"/>
  <c r="M148" i="15"/>
  <c r="M152" i="15"/>
  <c r="M154" i="15"/>
  <c r="M184" i="15"/>
  <c r="M186" i="15"/>
  <c r="M188" i="15"/>
  <c r="M218" i="15"/>
  <c r="M220" i="15"/>
  <c r="M222" i="15"/>
  <c r="M252" i="15"/>
  <c r="M254" i="15"/>
  <c r="M256" i="15"/>
  <c r="M286" i="15"/>
  <c r="M284" i="15"/>
  <c r="M288" i="15"/>
  <c r="M290" i="15"/>
  <c r="M320" i="15"/>
  <c r="M326" i="15"/>
  <c r="M322" i="15"/>
  <c r="M324" i="15"/>
  <c r="M354" i="15"/>
  <c r="M356" i="15"/>
  <c r="M352" i="15"/>
  <c r="M388" i="15"/>
  <c r="M390" i="15"/>
  <c r="M422" i="15"/>
  <c r="M424" i="15"/>
  <c r="M456" i="15"/>
  <c r="M454" i="15"/>
  <c r="M458" i="15"/>
  <c r="M460" i="15"/>
  <c r="M462" i="15"/>
  <c r="M490" i="15"/>
  <c r="M492" i="15"/>
  <c r="M488" i="15"/>
  <c r="M498" i="15"/>
  <c r="M494" i="15"/>
  <c r="M496" i="15"/>
  <c r="M524" i="15"/>
  <c r="M526" i="15"/>
  <c r="M522" i="15"/>
  <c r="M530" i="15"/>
  <c r="M532" i="15"/>
  <c r="M534" i="15"/>
  <c r="M538" i="15"/>
  <c r="M540" i="15"/>
  <c r="M542" i="15"/>
  <c r="M558" i="15"/>
  <c r="M556" i="15"/>
  <c r="T570" i="15"/>
  <c r="M560" i="15"/>
  <c r="M562" i="15"/>
  <c r="M564" i="15"/>
  <c r="M592" i="15"/>
  <c r="M590" i="15"/>
  <c r="M594" i="15"/>
  <c r="M596" i="15"/>
  <c r="M598" i="15"/>
  <c r="M626" i="15"/>
  <c r="M628" i="15"/>
  <c r="M624" i="15"/>
  <c r="M630" i="15"/>
  <c r="M632" i="15"/>
  <c r="M660" i="15"/>
  <c r="M658" i="15"/>
  <c r="M666" i="15"/>
  <c r="M668" i="15"/>
  <c r="M662" i="15"/>
  <c r="M664" i="15"/>
  <c r="M694" i="15"/>
  <c r="M692" i="15"/>
  <c r="M696" i="15"/>
  <c r="M698" i="15"/>
  <c r="M728" i="15"/>
  <c r="M730" i="15"/>
  <c r="M726" i="15"/>
  <c r="M762" i="15"/>
  <c r="M760" i="15"/>
  <c r="M764" i="15"/>
  <c r="M768" i="15"/>
  <c r="M766" i="15"/>
  <c r="M770" i="15"/>
  <c r="M772" i="15"/>
  <c r="M774" i="15"/>
  <c r="M776" i="15"/>
  <c r="M796" i="15"/>
  <c r="M804" i="15"/>
  <c r="M798" i="15"/>
  <c r="M800" i="15"/>
  <c r="M802" i="15"/>
  <c r="M806" i="15"/>
  <c r="M808" i="15"/>
  <c r="M810" i="15"/>
  <c r="M830" i="15"/>
  <c r="M838" i="15"/>
  <c r="M840" i="15"/>
  <c r="M832" i="15"/>
  <c r="M834" i="15"/>
  <c r="M836" i="15"/>
  <c r="M842" i="15"/>
  <c r="M844" i="15"/>
  <c r="M862" i="15"/>
  <c r="M872" i="15"/>
  <c r="M864" i="15"/>
  <c r="M866" i="15"/>
  <c r="M868" i="15"/>
  <c r="M870" i="15"/>
  <c r="M874" i="15"/>
  <c r="M876" i="15"/>
  <c r="M878" i="15"/>
  <c r="S63" i="14"/>
  <c r="S91" i="14"/>
  <c r="S95" i="14"/>
  <c r="S97" i="14"/>
  <c r="S125" i="14"/>
  <c r="S133" i="14"/>
  <c r="M155" i="14"/>
  <c r="M157" i="14"/>
  <c r="M159" i="14"/>
  <c r="S155" i="14"/>
  <c r="S173" i="14"/>
  <c r="M528" i="15"/>
  <c r="M732" i="15"/>
  <c r="S175" i="14"/>
  <c r="M318" i="15"/>
  <c r="M114" i="15"/>
  <c r="M120" i="15"/>
  <c r="M124" i="15"/>
  <c r="M122" i="15"/>
  <c r="M466" i="15"/>
  <c r="M566" i="15"/>
  <c r="M358" i="15"/>
  <c r="M362" i="15"/>
  <c r="M360" i="15"/>
  <c r="M30" i="15"/>
  <c r="M26" i="15"/>
  <c r="M24" i="15"/>
  <c r="M28" i="15"/>
  <c r="T30" i="15"/>
  <c r="M794" i="15"/>
  <c r="M46" i="15"/>
  <c r="M828" i="15"/>
  <c r="M386" i="15"/>
  <c r="M250" i="15"/>
  <c r="M258" i="15"/>
  <c r="M182" i="15"/>
  <c r="M394" i="15"/>
  <c r="M392" i="15"/>
  <c r="M396" i="15"/>
  <c r="M60" i="15"/>
  <c r="M58" i="15"/>
  <c r="M62" i="15"/>
  <c r="T62" i="15"/>
  <c r="M192" i="15"/>
  <c r="M190" i="15"/>
  <c r="T194" i="15"/>
  <c r="M194" i="15"/>
  <c r="M196" i="15"/>
  <c r="M198" i="15"/>
  <c r="M64" i="15"/>
  <c r="M68" i="15"/>
  <c r="T296" i="15"/>
  <c r="M294" i="15"/>
  <c r="M292" i="15"/>
  <c r="M296" i="15"/>
  <c r="M158" i="15"/>
  <c r="M162" i="15"/>
  <c r="M156" i="15"/>
  <c r="T160" i="15"/>
  <c r="M160" i="15"/>
  <c r="M262" i="15"/>
  <c r="T262" i="15"/>
  <c r="M602" i="15"/>
  <c r="M604" i="15"/>
  <c r="M600" i="15"/>
  <c r="M702" i="15"/>
  <c r="M700" i="15"/>
  <c r="M634" i="15"/>
  <c r="M636" i="15"/>
  <c r="M638" i="15"/>
  <c r="S161" i="14"/>
  <c r="M161" i="14"/>
  <c r="S165" i="14"/>
  <c r="M260" i="15"/>
  <c r="M264" i="15"/>
  <c r="M570" i="15"/>
  <c r="M80" i="15"/>
  <c r="M420" i="15"/>
  <c r="M426" i="15"/>
  <c r="M428" i="15"/>
  <c r="M500" i="15"/>
  <c r="M502" i="15"/>
  <c r="M568" i="15"/>
  <c r="M572" i="15"/>
  <c r="M216" i="15"/>
  <c r="M464" i="15"/>
  <c r="M226" i="15"/>
  <c r="M224" i="15"/>
  <c r="M165" i="14"/>
  <c r="M167" i="14"/>
  <c r="M704" i="15"/>
  <c r="M468" i="15"/>
  <c r="M470" i="15"/>
  <c r="T468" i="15"/>
  <c r="M298" i="15"/>
  <c r="M300" i="15"/>
  <c r="M230" i="15"/>
  <c r="M228" i="15"/>
  <c r="T228" i="15"/>
  <c r="S169" i="14"/>
  <c r="M169" i="14"/>
</calcChain>
</file>

<file path=xl/sharedStrings.xml><?xml version="1.0" encoding="utf-8"?>
<sst xmlns="http://schemas.openxmlformats.org/spreadsheetml/2006/main" count="2306" uniqueCount="462">
  <si>
    <t>第　１３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</si>
  <si>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復元測量</t>
    <rPh sb="0" eb="2">
      <t>ヨウチ</t>
    </rPh>
    <rPh sb="2" eb="4">
      <t>ソクリョウ</t>
    </rPh>
    <rPh sb="5" eb="7">
      <t>フクゲン</t>
    </rPh>
    <rPh sb="7" eb="9">
      <t>ソクリョウ</t>
    </rPh>
    <phoneticPr fontId="3"/>
  </si>
  <si>
    <t>第　１４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</si>
  <si>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境界確認</t>
    <rPh sb="0" eb="2">
      <t>ヨウチ</t>
    </rPh>
    <rPh sb="2" eb="4">
      <t>ソクリョウ</t>
    </rPh>
    <rPh sb="5" eb="7">
      <t>キョウカイ</t>
    </rPh>
    <rPh sb="7" eb="9">
      <t>カクニン</t>
    </rPh>
    <phoneticPr fontId="3"/>
  </si>
  <si>
    <t>第　１５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</si>
  <si>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土地境界立会確認書作成　耕地</t>
    <rPh sb="0" eb="2">
      <t>トチ</t>
    </rPh>
    <rPh sb="2" eb="4">
      <t>キョウカイ</t>
    </rPh>
    <rPh sb="4" eb="6">
      <t>タチアイ</t>
    </rPh>
    <rPh sb="6" eb="9">
      <t>カクニンショ</t>
    </rPh>
    <rPh sb="9" eb="11">
      <t>サクセイ</t>
    </rPh>
    <rPh sb="12" eb="13">
      <t>コウ</t>
    </rPh>
    <rPh sb="13" eb="14">
      <t>チ</t>
    </rPh>
    <phoneticPr fontId="3"/>
  </si>
  <si>
    <t>第　１６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</si>
  <si>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補助基準点の設置</t>
    <rPh sb="0" eb="2">
      <t>ヨウチ</t>
    </rPh>
    <rPh sb="2" eb="4">
      <t>ソクリョウ</t>
    </rPh>
    <rPh sb="5" eb="7">
      <t>ホジョ</t>
    </rPh>
    <rPh sb="7" eb="9">
      <t>キジュン</t>
    </rPh>
    <rPh sb="9" eb="10">
      <t>テン</t>
    </rPh>
    <rPh sb="11" eb="13">
      <t>セッチ</t>
    </rPh>
    <phoneticPr fontId="3"/>
  </si>
  <si>
    <t>第　１７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</si>
  <si>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境界測量</t>
    <rPh sb="0" eb="2">
      <t>ヨウチ</t>
    </rPh>
    <rPh sb="2" eb="4">
      <t>ソクリョウ</t>
    </rPh>
    <rPh sb="5" eb="7">
      <t>キョウカイ</t>
    </rPh>
    <rPh sb="7" eb="9">
      <t>ソクリョウ</t>
    </rPh>
    <phoneticPr fontId="3"/>
  </si>
  <si>
    <t>用地測量　用地境界仮杭設置</t>
    <rPh sb="0" eb="2">
      <t>ヨウチ</t>
    </rPh>
    <rPh sb="2" eb="4">
      <t>ソクリョウ</t>
    </rPh>
    <rPh sb="5" eb="7">
      <t>ヨウチ</t>
    </rPh>
    <rPh sb="7" eb="9">
      <t>キョウカイ</t>
    </rPh>
    <rPh sb="9" eb="10">
      <t>カリ</t>
    </rPh>
    <rPh sb="10" eb="11">
      <t>クイ</t>
    </rPh>
    <rPh sb="11" eb="13">
      <t>セッチ</t>
    </rPh>
    <phoneticPr fontId="3"/>
  </si>
  <si>
    <t>第　１８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</si>
  <si>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第　１９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</si>
  <si>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面積計算</t>
    <rPh sb="0" eb="2">
      <t>ヨウチ</t>
    </rPh>
    <rPh sb="2" eb="4">
      <t>ソクリョウ</t>
    </rPh>
    <rPh sb="5" eb="7">
      <t>メンセキ</t>
    </rPh>
    <rPh sb="7" eb="9">
      <t>ケイサン</t>
    </rPh>
    <phoneticPr fontId="3"/>
  </si>
  <si>
    <t>第　２０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</si>
  <si>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用地平面図作成</t>
    <rPh sb="0" eb="2">
      <t>ヨウチ</t>
    </rPh>
    <rPh sb="2" eb="4">
      <t>ソクリョウ</t>
    </rPh>
    <rPh sb="5" eb="7">
      <t>ヨウチ</t>
    </rPh>
    <rPh sb="7" eb="10">
      <t>ヘイメンズ</t>
    </rPh>
    <rPh sb="10" eb="12">
      <t>サクセイ</t>
    </rPh>
    <phoneticPr fontId="3"/>
  </si>
  <si>
    <t>S=1/500</t>
    <phoneticPr fontId="3"/>
  </si>
  <si>
    <t>第　２１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</si>
  <si>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土地調書作成</t>
    <rPh sb="0" eb="2">
      <t>ヨウチ</t>
    </rPh>
    <rPh sb="2" eb="4">
      <t>ソクリョウ</t>
    </rPh>
    <rPh sb="5" eb="7">
      <t>トチ</t>
    </rPh>
    <rPh sb="7" eb="9">
      <t>チョウショ</t>
    </rPh>
    <rPh sb="9" eb="11">
      <t>サクセイ</t>
    </rPh>
    <phoneticPr fontId="3"/>
  </si>
  <si>
    <t>第　２２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</si>
  <si>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工損調査等　準備打合せ</t>
    <rPh sb="0" eb="1">
      <t>コウ</t>
    </rPh>
    <rPh sb="1" eb="2">
      <t>ソン</t>
    </rPh>
    <rPh sb="2" eb="4">
      <t>チョウサ</t>
    </rPh>
    <rPh sb="4" eb="5">
      <t>トウ</t>
    </rPh>
    <rPh sb="6" eb="8">
      <t>ジュンビ</t>
    </rPh>
    <rPh sb="8" eb="10">
      <t>ウチアワ</t>
    </rPh>
    <phoneticPr fontId="3"/>
  </si>
  <si>
    <t>第　２３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</si>
  <si>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木造建物A</t>
    <rPh sb="0" eb="2">
      <t>モクゾウ</t>
    </rPh>
    <rPh sb="2" eb="4">
      <t>タテモノ</t>
    </rPh>
    <phoneticPr fontId="3"/>
  </si>
  <si>
    <t>1棟</t>
    <rPh sb="1" eb="2">
      <t>トウ</t>
    </rPh>
    <phoneticPr fontId="3"/>
  </si>
  <si>
    <r>
      <t>70ｍ</t>
    </r>
    <r>
      <rPr>
        <vertAlign val="superscript"/>
        <sz val="9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以上～130ｍ</t>
    </r>
    <r>
      <rPr>
        <vertAlign val="superscript"/>
        <sz val="9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未満</t>
    </r>
    <rPh sb="4" eb="6">
      <t>イジョウ</t>
    </rPh>
    <rPh sb="12" eb="14">
      <t>ミマン</t>
    </rPh>
    <phoneticPr fontId="3"/>
  </si>
  <si>
    <t>技師（D）</t>
    <rPh sb="0" eb="2">
      <t>ギシ</t>
    </rPh>
    <phoneticPr fontId="3"/>
  </si>
  <si>
    <t>第　２４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</si>
  <si>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第　２５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</si>
  <si>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r>
      <t>300ｍ</t>
    </r>
    <r>
      <rPr>
        <vertAlign val="superscript"/>
        <sz val="9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以上～450ｍ</t>
    </r>
    <r>
      <rPr>
        <vertAlign val="superscript"/>
        <sz val="9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未満</t>
    </r>
    <rPh sb="5" eb="7">
      <t>イジョウ</t>
    </rPh>
    <rPh sb="13" eb="15">
      <t>ミマン</t>
    </rPh>
    <phoneticPr fontId="3"/>
  </si>
  <si>
    <t>第　２6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</si>
  <si>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技師　A</t>
    <rPh sb="0" eb="2">
      <t>ギシ</t>
    </rPh>
    <phoneticPr fontId="3"/>
  </si>
  <si>
    <t>技師　B</t>
    <rPh sb="0" eb="2">
      <t>ギシ</t>
    </rPh>
    <phoneticPr fontId="3"/>
  </si>
  <si>
    <t>技師　C</t>
    <rPh sb="0" eb="2">
      <t>ギシ</t>
    </rPh>
    <phoneticPr fontId="3"/>
  </si>
  <si>
    <t>技術負</t>
    <rPh sb="0" eb="2">
      <t>ギジュツ</t>
    </rPh>
    <rPh sb="2" eb="3">
      <t>フ</t>
    </rPh>
    <phoneticPr fontId="3"/>
  </si>
  <si>
    <t>計</t>
    <rPh sb="0" eb="1">
      <t>ケイ</t>
    </rPh>
    <phoneticPr fontId="3"/>
  </si>
  <si>
    <t>〃</t>
    <phoneticPr fontId="3"/>
  </si>
  <si>
    <r>
      <t>２≦Q＜10ｍ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/ｓ</t>
    </r>
    <phoneticPr fontId="3"/>
  </si>
  <si>
    <t>野間浦水路改良工事測量調査設計</t>
    <rPh sb="0" eb="2">
      <t>ノマ</t>
    </rPh>
    <rPh sb="2" eb="3">
      <t>ウラ</t>
    </rPh>
    <rPh sb="3" eb="5">
      <t>スイロ</t>
    </rPh>
    <rPh sb="5" eb="7">
      <t>カイリョウ</t>
    </rPh>
    <rPh sb="7" eb="9">
      <t>コウジ</t>
    </rPh>
    <rPh sb="9" eb="11">
      <t>ソクリョウ</t>
    </rPh>
    <rPh sb="11" eb="13">
      <t>チョウサ</t>
    </rPh>
    <rPh sb="13" eb="15">
      <t>セッケイ</t>
    </rPh>
    <phoneticPr fontId="3"/>
  </si>
  <si>
    <t>4級基準点測量</t>
    <rPh sb="1" eb="2">
      <t>キュウ</t>
    </rPh>
    <rPh sb="2" eb="4">
      <t>キジュン</t>
    </rPh>
    <rPh sb="4" eb="5">
      <t>テン</t>
    </rPh>
    <rPh sb="5" eb="7">
      <t>ソクリョウ</t>
    </rPh>
    <phoneticPr fontId="3"/>
  </si>
  <si>
    <t>公図等転写連続図作成</t>
    <rPh sb="0" eb="2">
      <t>コウズ</t>
    </rPh>
    <rPh sb="2" eb="3">
      <t>トウ</t>
    </rPh>
    <rPh sb="3" eb="5">
      <t>テンシャ</t>
    </rPh>
    <rPh sb="5" eb="7">
      <t>レンゾク</t>
    </rPh>
    <rPh sb="7" eb="8">
      <t>ズ</t>
    </rPh>
    <rPh sb="8" eb="10">
      <t>サクセイ</t>
    </rPh>
    <phoneticPr fontId="3"/>
  </si>
  <si>
    <t>土地境界立会確認書作成</t>
    <rPh sb="0" eb="2">
      <t>トチ</t>
    </rPh>
    <rPh sb="2" eb="4">
      <t>キョウカイ</t>
    </rPh>
    <rPh sb="4" eb="6">
      <t>タチア</t>
    </rPh>
    <rPh sb="6" eb="9">
      <t>カクニンショ</t>
    </rPh>
    <rPh sb="9" eb="11">
      <t>サクセイ</t>
    </rPh>
    <phoneticPr fontId="3"/>
  </si>
  <si>
    <t>用地境界仮杭設置</t>
    <rPh sb="0" eb="2">
      <t>ヨウチ</t>
    </rPh>
    <rPh sb="2" eb="4">
      <t>キョウカイ</t>
    </rPh>
    <rPh sb="4" eb="5">
      <t>カリ</t>
    </rPh>
    <rPh sb="5" eb="6">
      <t>クイ</t>
    </rPh>
    <rPh sb="6" eb="8">
      <t>セッチ</t>
    </rPh>
    <phoneticPr fontId="3"/>
  </si>
  <si>
    <t>用地平面図作成</t>
    <rPh sb="0" eb="2">
      <t>ヨウチ</t>
    </rPh>
    <rPh sb="2" eb="4">
      <t>ヘイメン</t>
    </rPh>
    <rPh sb="4" eb="5">
      <t>ズ</t>
    </rPh>
    <rPh sb="5" eb="7">
      <t>サクセイ</t>
    </rPh>
    <phoneticPr fontId="3"/>
  </si>
  <si>
    <t>工損調査等準備打合せ</t>
    <rPh sb="0" eb="1">
      <t>コウ</t>
    </rPh>
    <rPh sb="1" eb="2">
      <t>ソン</t>
    </rPh>
    <rPh sb="2" eb="4">
      <t>チョウサ</t>
    </rPh>
    <rPh sb="4" eb="5">
      <t>トウ</t>
    </rPh>
    <rPh sb="5" eb="7">
      <t>ジュンビ</t>
    </rPh>
    <rPh sb="7" eb="9">
      <t>ウチアワ</t>
    </rPh>
    <phoneticPr fontId="3"/>
  </si>
  <si>
    <t>伐採無し</t>
    <rPh sb="0" eb="2">
      <t>バッサイ</t>
    </rPh>
    <rPh sb="2" eb="3">
      <t>ナシ</t>
    </rPh>
    <phoneticPr fontId="3"/>
  </si>
  <si>
    <t>S=1:500</t>
    <phoneticPr fontId="3"/>
  </si>
  <si>
    <t>測点間隔20ｍ 曲線数6</t>
    <rPh sb="0" eb="1">
      <t>ソク</t>
    </rPh>
    <rPh sb="1" eb="2">
      <t>テン</t>
    </rPh>
    <rPh sb="2" eb="4">
      <t>カンカク</t>
    </rPh>
    <rPh sb="8" eb="10">
      <t>キョクセン</t>
    </rPh>
    <rPh sb="10" eb="11">
      <t>スウ</t>
    </rPh>
    <phoneticPr fontId="3"/>
  </si>
  <si>
    <t>木造建物 A</t>
    <rPh sb="0" eb="2">
      <t>モクゾウ</t>
    </rPh>
    <rPh sb="2" eb="4">
      <t>タテモノ</t>
    </rPh>
    <phoneticPr fontId="3"/>
  </si>
  <si>
    <r>
      <t>70ｍ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以上～130ｍ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未満</t>
    </r>
    <rPh sb="4" eb="6">
      <t>イジョウ</t>
    </rPh>
    <rPh sb="12" eb="14">
      <t>ミマン</t>
    </rPh>
    <phoneticPr fontId="3"/>
  </si>
  <si>
    <r>
      <t>300ｍ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以上～450ｍ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未満</t>
    </r>
    <rPh sb="5" eb="7">
      <t>イジョウ</t>
    </rPh>
    <rPh sb="13" eb="15">
      <t>ミマン</t>
    </rPh>
    <phoneticPr fontId="3"/>
  </si>
  <si>
    <r>
      <t>２≦Q＜10ｍ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/ｓ</t>
    </r>
    <phoneticPr fontId="3"/>
  </si>
  <si>
    <r>
      <t>万ｍ</t>
    </r>
    <r>
      <rPr>
        <vertAlign val="superscript"/>
        <sz val="11"/>
        <rFont val="ＭＳ Ｐ明朝"/>
        <family val="1"/>
        <charset val="128"/>
      </rPr>
      <t>2</t>
    </r>
    <rPh sb="0" eb="1">
      <t>マン</t>
    </rPh>
    <phoneticPr fontId="3"/>
  </si>
  <si>
    <t>〃</t>
    <phoneticPr fontId="3"/>
  </si>
  <si>
    <r>
      <t>２≦Q＜10ｍ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/ｓ</t>
    </r>
    <phoneticPr fontId="3"/>
  </si>
  <si>
    <t>用地測量　土地の登記記録調査</t>
    <rPh sb="0" eb="2">
      <t>ヨウチ</t>
    </rPh>
    <rPh sb="2" eb="4">
      <t>ソクリョウ</t>
    </rPh>
    <rPh sb="5" eb="7">
      <t>トチ</t>
    </rPh>
    <rPh sb="8" eb="10">
      <t>トウキ</t>
    </rPh>
    <rPh sb="10" eb="12">
      <t>キロク</t>
    </rPh>
    <rPh sb="12" eb="14">
      <t>チョウサ</t>
    </rPh>
    <phoneticPr fontId="3"/>
  </si>
  <si>
    <t>記録調査</t>
    <rPh sb="0" eb="2">
      <t>キロク</t>
    </rPh>
    <rPh sb="2" eb="4">
      <t>チョウサ</t>
    </rPh>
    <phoneticPr fontId="3"/>
  </si>
  <si>
    <t>設計費</t>
    <rPh sb="0" eb="2">
      <t>セッケイ</t>
    </rPh>
    <rPh sb="2" eb="3">
      <t>ヒ</t>
    </rPh>
    <phoneticPr fontId="3"/>
  </si>
  <si>
    <t>土地の登記記録調査</t>
    <rPh sb="0" eb="2">
      <t>トチ</t>
    </rPh>
    <rPh sb="3" eb="5">
      <t>トウキ</t>
    </rPh>
    <rPh sb="5" eb="7">
      <t>キロク</t>
    </rPh>
    <rPh sb="7" eb="9">
      <t>チョウサ</t>
    </rPh>
    <phoneticPr fontId="3"/>
  </si>
  <si>
    <t>用水路（開水路）実施設計</t>
    <rPh sb="0" eb="3">
      <t>ヨウスイロ</t>
    </rPh>
    <rPh sb="4" eb="5">
      <t>カイ</t>
    </rPh>
    <rPh sb="5" eb="7">
      <t>スイロ</t>
    </rPh>
    <rPh sb="8" eb="10">
      <t>ジッシ</t>
    </rPh>
    <rPh sb="10" eb="12">
      <t>セッケイ</t>
    </rPh>
    <phoneticPr fontId="3"/>
  </si>
  <si>
    <t>土地の登記</t>
    <phoneticPr fontId="3"/>
  </si>
  <si>
    <t>NO.</t>
    <phoneticPr fontId="3"/>
  </si>
  <si>
    <t>単位</t>
    <rPh sb="0" eb="2">
      <t>タンイ</t>
    </rPh>
    <phoneticPr fontId="3"/>
  </si>
  <si>
    <t>代価表</t>
    <rPh sb="0" eb="2">
      <t>ダイカ</t>
    </rPh>
    <rPh sb="2" eb="3">
      <t>ヒョウ</t>
    </rPh>
    <phoneticPr fontId="3"/>
  </si>
  <si>
    <t>種　　　　　　　　別</t>
    <rPh sb="0" eb="1">
      <t>シュ</t>
    </rPh>
    <rPh sb="9" eb="10">
      <t>ベツ</t>
    </rPh>
    <phoneticPr fontId="3"/>
  </si>
  <si>
    <t>材　　　　　　　　料</t>
    <rPh sb="0" eb="1">
      <t>ザイ</t>
    </rPh>
    <rPh sb="9" eb="10">
      <t>リョウ</t>
    </rPh>
    <phoneticPr fontId="3"/>
  </si>
  <si>
    <t>形　　状　　寸　　法</t>
    <rPh sb="0" eb="1">
      <t>カタチ</t>
    </rPh>
    <rPh sb="3" eb="4">
      <t>ジョウ</t>
    </rPh>
    <rPh sb="6" eb="7">
      <t>スン</t>
    </rPh>
    <rPh sb="9" eb="10">
      <t>ホウ</t>
    </rPh>
    <phoneticPr fontId="3"/>
  </si>
  <si>
    <t>数　　　　　量</t>
    <rPh sb="0" eb="1">
      <t>スウ</t>
    </rPh>
    <rPh sb="6" eb="7">
      <t>リョウ</t>
    </rPh>
    <phoneticPr fontId="3"/>
  </si>
  <si>
    <t>単　　　　価</t>
    <rPh sb="0" eb="1">
      <t>タン</t>
    </rPh>
    <rPh sb="5" eb="6">
      <t>アタイ</t>
    </rPh>
    <phoneticPr fontId="3"/>
  </si>
  <si>
    <t>金　　　　額</t>
    <rPh sb="0" eb="1">
      <t>キン</t>
    </rPh>
    <rPh sb="5" eb="6">
      <t>ガク</t>
    </rPh>
    <phoneticPr fontId="3"/>
  </si>
  <si>
    <t>摘　　　　　　　要</t>
    <rPh sb="0" eb="1">
      <t>チャク</t>
    </rPh>
    <rPh sb="8" eb="9">
      <t>ヨウ</t>
    </rPh>
    <phoneticPr fontId="3"/>
  </si>
  <si>
    <t>田　川　郡　糸　田　町</t>
    <rPh sb="0" eb="1">
      <t>タ</t>
    </rPh>
    <rPh sb="2" eb="3">
      <t>カワ</t>
    </rPh>
    <rPh sb="4" eb="5">
      <t>グン</t>
    </rPh>
    <rPh sb="6" eb="7">
      <t>イト</t>
    </rPh>
    <rPh sb="8" eb="9">
      <t>タ</t>
    </rPh>
    <rPh sb="10" eb="11">
      <t>マチ</t>
    </rPh>
    <phoneticPr fontId="3"/>
  </si>
  <si>
    <t>当り</t>
    <rPh sb="0" eb="1">
      <t>アタ</t>
    </rPh>
    <phoneticPr fontId="3"/>
  </si>
  <si>
    <t>代　　　　　価　　　　　表</t>
    <rPh sb="0" eb="1">
      <t>ダイ</t>
    </rPh>
    <rPh sb="6" eb="7">
      <t>アタイ</t>
    </rPh>
    <rPh sb="12" eb="13">
      <t>ヒョウ</t>
    </rPh>
    <phoneticPr fontId="3"/>
  </si>
  <si>
    <t>人</t>
    <rPh sb="0" eb="1">
      <t>ニン</t>
    </rPh>
    <phoneticPr fontId="3"/>
  </si>
  <si>
    <t>〃</t>
    <phoneticPr fontId="3"/>
  </si>
  <si>
    <t>式</t>
    <rPh sb="0" eb="1">
      <t>シキ</t>
    </rPh>
    <phoneticPr fontId="3"/>
  </si>
  <si>
    <t>〃</t>
    <phoneticPr fontId="3"/>
  </si>
  <si>
    <t>〃</t>
    <phoneticPr fontId="3"/>
  </si>
  <si>
    <t>ダンプトラック運転</t>
    <rPh sb="7" eb="9">
      <t>ウンテン</t>
    </rPh>
    <phoneticPr fontId="3"/>
  </si>
  <si>
    <t>2ｔ積</t>
    <rPh sb="2" eb="3">
      <t>ツミ</t>
    </rPh>
    <phoneticPr fontId="3"/>
  </si>
  <si>
    <t>日</t>
    <rPh sb="0" eb="1">
      <t>ヒ</t>
    </rPh>
    <phoneticPr fontId="3"/>
  </si>
  <si>
    <t>枚</t>
    <rPh sb="0" eb="1">
      <t>マイ</t>
    </rPh>
    <phoneticPr fontId="3"/>
  </si>
  <si>
    <t>空気圧縮機運転</t>
    <rPh sb="0" eb="2">
      <t>クウキ</t>
    </rPh>
    <rPh sb="2" eb="4">
      <t>アッシュク</t>
    </rPh>
    <rPh sb="4" eb="5">
      <t>キ</t>
    </rPh>
    <rPh sb="5" eb="7">
      <t>ウンテン</t>
    </rPh>
    <phoneticPr fontId="3"/>
  </si>
  <si>
    <t>普通作業員</t>
    <rPh sb="0" eb="2">
      <t>フツウ</t>
    </rPh>
    <rPh sb="2" eb="5">
      <t>サギョウイン</t>
    </rPh>
    <phoneticPr fontId="3"/>
  </si>
  <si>
    <t>タンパ運転</t>
    <rPh sb="3" eb="5">
      <t>ウンテン</t>
    </rPh>
    <phoneticPr fontId="3"/>
  </si>
  <si>
    <t>路盤工</t>
    <rPh sb="0" eb="1">
      <t>ロ</t>
    </rPh>
    <rPh sb="1" eb="2">
      <t>バン</t>
    </rPh>
    <rPh sb="2" eb="3">
      <t>コウ</t>
    </rPh>
    <phoneticPr fontId="3"/>
  </si>
  <si>
    <t>舗装工</t>
    <rPh sb="0" eb="2">
      <t>ホソウ</t>
    </rPh>
    <rPh sb="2" eb="3">
      <t>コウ</t>
    </rPh>
    <phoneticPr fontId="3"/>
  </si>
  <si>
    <t>代　　　 価　　 　一　 　　覧　　 　表</t>
    <rPh sb="0" eb="1">
      <t>ダイ</t>
    </rPh>
    <rPh sb="5" eb="6">
      <t>アタイ</t>
    </rPh>
    <rPh sb="10" eb="11">
      <t>１</t>
    </rPh>
    <rPh sb="15" eb="16">
      <t>ラン</t>
    </rPh>
    <rPh sb="20" eb="21">
      <t>ヒョウ</t>
    </rPh>
    <phoneticPr fontId="3"/>
  </si>
  <si>
    <t>番　号</t>
    <rPh sb="0" eb="1">
      <t>バン</t>
    </rPh>
    <rPh sb="2" eb="3">
      <t>ゴウ</t>
    </rPh>
    <phoneticPr fontId="3"/>
  </si>
  <si>
    <t>工　　　　　　　　　　　種</t>
    <rPh sb="0" eb="1">
      <t>コウ</t>
    </rPh>
    <rPh sb="12" eb="13">
      <t>シュ</t>
    </rPh>
    <phoneticPr fontId="3"/>
  </si>
  <si>
    <t>細　　　　　　　　　　　目</t>
    <rPh sb="0" eb="1">
      <t>サイ</t>
    </rPh>
    <rPh sb="12" eb="13">
      <t>モク</t>
    </rPh>
    <phoneticPr fontId="3"/>
  </si>
  <si>
    <t>金　　　　　額</t>
    <rPh sb="0" eb="1">
      <t>キン</t>
    </rPh>
    <rPh sb="6" eb="7">
      <t>ガク</t>
    </rPh>
    <phoneticPr fontId="3"/>
  </si>
  <si>
    <t>摘　　　　　　　　　　　　　　要</t>
    <rPh sb="0" eb="1">
      <t>チャク</t>
    </rPh>
    <rPh sb="15" eb="16">
      <t>ヨウ</t>
    </rPh>
    <phoneticPr fontId="3"/>
  </si>
  <si>
    <t>〃</t>
    <phoneticPr fontId="3"/>
  </si>
  <si>
    <t>〃</t>
    <phoneticPr fontId="3"/>
  </si>
  <si>
    <t>NO.</t>
    <phoneticPr fontId="3"/>
  </si>
  <si>
    <t>本　工　事　費　内　訳　書</t>
  </si>
  <si>
    <t>費　　　目</t>
    <rPh sb="0" eb="1">
      <t>ヒ</t>
    </rPh>
    <rPh sb="4" eb="5">
      <t>モク</t>
    </rPh>
    <phoneticPr fontId="3"/>
  </si>
  <si>
    <t>工　　　　　種</t>
    <rPh sb="0" eb="1">
      <t>コウ</t>
    </rPh>
    <rPh sb="6" eb="7">
      <t>シュ</t>
    </rPh>
    <phoneticPr fontId="3"/>
  </si>
  <si>
    <t>種　　　　　別</t>
    <rPh sb="0" eb="1">
      <t>シュ</t>
    </rPh>
    <rPh sb="6" eb="7">
      <t>ベツ</t>
    </rPh>
    <phoneticPr fontId="3"/>
  </si>
  <si>
    <t>細　　　　　　　別</t>
    <rPh sb="0" eb="1">
      <t>サイ</t>
    </rPh>
    <rPh sb="8" eb="9">
      <t>ベツ</t>
    </rPh>
    <phoneticPr fontId="3"/>
  </si>
  <si>
    <t>単</t>
    <rPh sb="0" eb="1">
      <t>タン</t>
    </rPh>
    <phoneticPr fontId="3"/>
  </si>
  <si>
    <t>位</t>
    <rPh sb="0" eb="1">
      <t>イ</t>
    </rPh>
    <phoneticPr fontId="3"/>
  </si>
  <si>
    <t>〃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</si>
  <si>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</si>
  <si>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バックホウ運転</t>
    <rPh sb="5" eb="7">
      <t>ウンテン</t>
    </rPh>
    <phoneticPr fontId="3"/>
  </si>
  <si>
    <t>10ｔ積</t>
    <rPh sb="3" eb="4">
      <t>ツミ</t>
    </rPh>
    <phoneticPr fontId="3"/>
  </si>
  <si>
    <t>ロードローラ運転</t>
    <rPh sb="6" eb="8">
      <t>ウンテン</t>
    </rPh>
    <phoneticPr fontId="3"/>
  </si>
  <si>
    <t>モータグレーダ運転</t>
    <rPh sb="7" eb="9">
      <t>ウンテン</t>
    </rPh>
    <phoneticPr fontId="3"/>
  </si>
  <si>
    <t>コンクリートカッター運転</t>
    <rPh sb="10" eb="12">
      <t>ウンテン</t>
    </rPh>
    <phoneticPr fontId="3"/>
  </si>
  <si>
    <t>発動発電機運転</t>
    <rPh sb="0" eb="2">
      <t>ハツドウ</t>
    </rPh>
    <rPh sb="2" eb="5">
      <t>ハツデンキ</t>
    </rPh>
    <rPh sb="5" eb="7">
      <t>ウンテン</t>
    </rPh>
    <phoneticPr fontId="3"/>
  </si>
  <si>
    <r>
      <t>山積 0.13ｍ</t>
    </r>
    <r>
      <rPr>
        <vertAlign val="superscript"/>
        <sz val="11"/>
        <rFont val="ＭＳ Ｐ明朝"/>
        <family val="1"/>
        <charset val="128"/>
      </rPr>
      <t>3</t>
    </r>
    <rPh sb="0" eb="1">
      <t>ヤマ</t>
    </rPh>
    <rPh sb="1" eb="2">
      <t>ツミ</t>
    </rPh>
    <phoneticPr fontId="3"/>
  </si>
  <si>
    <r>
      <t>山積 0.28ｍ</t>
    </r>
    <r>
      <rPr>
        <vertAlign val="superscript"/>
        <sz val="11"/>
        <rFont val="ＭＳ Ｐ明朝"/>
        <family val="1"/>
        <charset val="128"/>
      </rPr>
      <t>3</t>
    </r>
    <rPh sb="0" eb="1">
      <t>ヤマ</t>
    </rPh>
    <rPh sb="1" eb="2">
      <t>ツミ</t>
    </rPh>
    <phoneticPr fontId="3"/>
  </si>
  <si>
    <t>タイヤローラ運転</t>
    <rPh sb="6" eb="8">
      <t>ウンテン</t>
    </rPh>
    <phoneticPr fontId="3"/>
  </si>
  <si>
    <t>無筋構造物</t>
    <rPh sb="0" eb="1">
      <t>ム</t>
    </rPh>
    <rPh sb="1" eb="2">
      <t>キン</t>
    </rPh>
    <rPh sb="2" eb="4">
      <t>コウゾウ</t>
    </rPh>
    <rPh sb="4" eb="5">
      <t>モノ</t>
    </rPh>
    <phoneticPr fontId="3"/>
  </si>
  <si>
    <t>アスファルトフィニッシャー運転</t>
    <rPh sb="13" eb="15">
      <t>ウンテン</t>
    </rPh>
    <phoneticPr fontId="3"/>
  </si>
  <si>
    <t>〃</t>
    <phoneticPr fontId="3"/>
  </si>
  <si>
    <t>小型構造物</t>
    <rPh sb="0" eb="2">
      <t>コガタ</t>
    </rPh>
    <rPh sb="2" eb="4">
      <t>コウゾウ</t>
    </rPh>
    <rPh sb="4" eb="5">
      <t>モノ</t>
    </rPh>
    <phoneticPr fontId="3"/>
  </si>
  <si>
    <r>
      <t>舗装版　山積 0.45ｍ</t>
    </r>
    <r>
      <rPr>
        <vertAlign val="superscript"/>
        <sz val="11"/>
        <rFont val="ＭＳ Ｐ明朝"/>
        <family val="1"/>
        <charset val="128"/>
      </rPr>
      <t>3</t>
    </r>
    <rPh sb="0" eb="2">
      <t>ホソウ</t>
    </rPh>
    <rPh sb="2" eb="3">
      <t>バン</t>
    </rPh>
    <rPh sb="4" eb="5">
      <t>ヤマ</t>
    </rPh>
    <rPh sb="5" eb="6">
      <t>ツミ</t>
    </rPh>
    <phoneticPr fontId="3"/>
  </si>
  <si>
    <r>
      <t>掘削積込　山積 0.8ｍ</t>
    </r>
    <r>
      <rPr>
        <vertAlign val="superscript"/>
        <sz val="11"/>
        <rFont val="ＭＳ Ｐ明朝"/>
        <family val="1"/>
        <charset val="128"/>
      </rPr>
      <t>3</t>
    </r>
    <rPh sb="0" eb="2">
      <t>クッサク</t>
    </rPh>
    <rPh sb="2" eb="3">
      <t>ツ</t>
    </rPh>
    <rPh sb="3" eb="4">
      <t>コ</t>
    </rPh>
    <rPh sb="5" eb="6">
      <t>ヤマ</t>
    </rPh>
    <rPh sb="6" eb="7">
      <t>ツミ</t>
    </rPh>
    <phoneticPr fontId="3"/>
  </si>
  <si>
    <t>一般養生工</t>
    <rPh sb="0" eb="1">
      <t>１</t>
    </rPh>
    <rPh sb="1" eb="2">
      <t>ハン</t>
    </rPh>
    <rPh sb="2" eb="4">
      <t>ヨウジョウ</t>
    </rPh>
    <rPh sb="4" eb="5">
      <t>コウ</t>
    </rPh>
    <phoneticPr fontId="3"/>
  </si>
  <si>
    <t>グレーチング桝蓋</t>
    <rPh sb="6" eb="7">
      <t>マス</t>
    </rPh>
    <rPh sb="7" eb="8">
      <t>フタ</t>
    </rPh>
    <phoneticPr fontId="3"/>
  </si>
  <si>
    <t>本　 工　 事 　費 　内　 訳　 書</t>
    <phoneticPr fontId="3"/>
  </si>
  <si>
    <t>400×500</t>
    <phoneticPr fontId="3"/>
  </si>
  <si>
    <t>側溝接続工</t>
    <rPh sb="0" eb="2">
      <t>ソッコウ</t>
    </rPh>
    <rPh sb="2" eb="4">
      <t>セツゾク</t>
    </rPh>
    <rPh sb="4" eb="5">
      <t>コウ</t>
    </rPh>
    <phoneticPr fontId="3"/>
  </si>
  <si>
    <t>個所</t>
    <rPh sb="0" eb="1">
      <t>コ</t>
    </rPh>
    <rPh sb="1" eb="2">
      <t>トコロ</t>
    </rPh>
    <phoneticPr fontId="3"/>
  </si>
  <si>
    <t>率対象外費</t>
    <rPh sb="0" eb="1">
      <t>リツ</t>
    </rPh>
    <rPh sb="1" eb="3">
      <t>タイショウ</t>
    </rPh>
    <rPh sb="3" eb="4">
      <t>ガイ</t>
    </rPh>
    <rPh sb="4" eb="5">
      <t>ヒ</t>
    </rPh>
    <phoneticPr fontId="3"/>
  </si>
  <si>
    <t>工事価格</t>
    <rPh sb="0" eb="2">
      <t>コウジ</t>
    </rPh>
    <rPh sb="2" eb="4">
      <t>カカク</t>
    </rPh>
    <phoneticPr fontId="3"/>
  </si>
  <si>
    <t>請負費計</t>
    <rPh sb="0" eb="2">
      <t>ウケオイ</t>
    </rPh>
    <rPh sb="2" eb="3">
      <t>ヒ</t>
    </rPh>
    <rPh sb="3" eb="4">
      <t>ケイ</t>
    </rPh>
    <phoneticPr fontId="3"/>
  </si>
  <si>
    <t>〃</t>
    <phoneticPr fontId="3"/>
  </si>
  <si>
    <t>〃</t>
    <phoneticPr fontId="3"/>
  </si>
  <si>
    <t>〃</t>
    <phoneticPr fontId="3"/>
  </si>
  <si>
    <t>3.0＜ｂ</t>
    <phoneticPr fontId="3"/>
  </si>
  <si>
    <t>3.1ｍ</t>
    <phoneticPr fontId="3"/>
  </si>
  <si>
    <t>スクリューエンジン掛3.5～3.7ｍ3/min</t>
    <phoneticPr fontId="3"/>
  </si>
  <si>
    <r>
      <t>10ｍ</t>
    </r>
    <r>
      <rPr>
        <vertAlign val="superscript"/>
        <sz val="11"/>
        <rFont val="ＭＳ Ｐ明朝"/>
        <family val="1"/>
        <charset val="128"/>
      </rPr>
      <t>3</t>
    </r>
    <phoneticPr fontId="3"/>
  </si>
  <si>
    <t>ガソリンエンジン駆動3KVA</t>
    <rPh sb="8" eb="10">
      <t>クドウ</t>
    </rPh>
    <phoneticPr fontId="3"/>
  </si>
  <si>
    <t>金　　　　　　額</t>
    <rPh sb="0" eb="1">
      <t>キン</t>
    </rPh>
    <rPh sb="7" eb="8">
      <t>ガク</t>
    </rPh>
    <phoneticPr fontId="3"/>
  </si>
  <si>
    <t>数　 　　量</t>
    <rPh sb="0" eb="1">
      <t>カズ</t>
    </rPh>
    <rPh sb="5" eb="6">
      <t>リョウ</t>
    </rPh>
    <phoneticPr fontId="3"/>
  </si>
  <si>
    <t>単　　  　　価</t>
    <rPh sb="0" eb="1">
      <t>タン</t>
    </rPh>
    <rPh sb="7" eb="8">
      <t>カ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</si>
  <si>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</si>
  <si>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ｶﾞｰﾄﾞﾚｰﾙ撤去</t>
    <rPh sb="8" eb="10">
      <t>テッキョ</t>
    </rPh>
    <phoneticPr fontId="3"/>
  </si>
  <si>
    <t>標識撤去</t>
    <rPh sb="0" eb="2">
      <t>ヒョウシキ</t>
    </rPh>
    <rPh sb="2" eb="4">
      <t>テッキョ</t>
    </rPh>
    <phoneticPr fontId="3"/>
  </si>
  <si>
    <t>基</t>
    <rPh sb="0" eb="1">
      <t>モト</t>
    </rPh>
    <phoneticPr fontId="3"/>
  </si>
  <si>
    <t>純工事費</t>
    <rPh sb="0" eb="1">
      <t>ジュン</t>
    </rPh>
    <rPh sb="1" eb="4">
      <t>コウジヒ</t>
    </rPh>
    <phoneticPr fontId="3"/>
  </si>
  <si>
    <t>一般管理費</t>
    <rPh sb="0" eb="2">
      <t>イッパン</t>
    </rPh>
    <rPh sb="2" eb="5">
      <t>カンリヒ</t>
    </rPh>
    <phoneticPr fontId="3"/>
  </si>
  <si>
    <t>374円切捨</t>
    <rPh sb="3" eb="4">
      <t>エン</t>
    </rPh>
    <rPh sb="4" eb="6">
      <t>キリス</t>
    </rPh>
    <phoneticPr fontId="3"/>
  </si>
  <si>
    <t>測量費</t>
    <rPh sb="0" eb="2">
      <t>ソクリョウ</t>
    </rPh>
    <rPh sb="2" eb="3">
      <t>ヒ</t>
    </rPh>
    <phoneticPr fontId="3"/>
  </si>
  <si>
    <t>仮BM設置測量</t>
    <rPh sb="0" eb="1">
      <t>カリ</t>
    </rPh>
    <rPh sb="3" eb="5">
      <t>セッチ</t>
    </rPh>
    <rPh sb="5" eb="7">
      <t>ソクリョウ</t>
    </rPh>
    <phoneticPr fontId="3"/>
  </si>
  <si>
    <t>縦断測量</t>
    <rPh sb="0" eb="2">
      <t>ジュウダン</t>
    </rPh>
    <rPh sb="2" eb="4">
      <t>ソクリョウ</t>
    </rPh>
    <phoneticPr fontId="3"/>
  </si>
  <si>
    <t>横断測量</t>
    <rPh sb="0" eb="2">
      <t>オウダン</t>
    </rPh>
    <rPh sb="2" eb="4">
      <t>ソクリョウ</t>
    </rPh>
    <phoneticPr fontId="3"/>
  </si>
  <si>
    <t>直接費計</t>
    <rPh sb="0" eb="2">
      <t>チョクセツ</t>
    </rPh>
    <rPh sb="2" eb="3">
      <t>ヒ</t>
    </rPh>
    <rPh sb="3" eb="4">
      <t>ケイ</t>
    </rPh>
    <phoneticPr fontId="3"/>
  </si>
  <si>
    <t>耕地,平地</t>
    <rPh sb="0" eb="2">
      <t>コウチ</t>
    </rPh>
    <rPh sb="3" eb="5">
      <t>ヘイチ</t>
    </rPh>
    <phoneticPr fontId="3"/>
  </si>
  <si>
    <t>〃</t>
    <phoneticPr fontId="3"/>
  </si>
  <si>
    <t>諸経費</t>
    <rPh sb="0" eb="3">
      <t>ショケイヒ</t>
    </rPh>
    <phoneticPr fontId="3"/>
  </si>
  <si>
    <t>現地踏査</t>
    <rPh sb="0" eb="2">
      <t>ゲンチ</t>
    </rPh>
    <rPh sb="2" eb="4">
      <t>トウサ</t>
    </rPh>
    <phoneticPr fontId="3"/>
  </si>
  <si>
    <t>技術経費</t>
    <rPh sb="0" eb="2">
      <t>ギジュツ</t>
    </rPh>
    <rPh sb="2" eb="4">
      <t>ケイヒ</t>
    </rPh>
    <phoneticPr fontId="3"/>
  </si>
  <si>
    <t>設計価格</t>
    <rPh sb="0" eb="2">
      <t>セッケイ</t>
    </rPh>
    <rPh sb="2" eb="4">
      <t>カカク</t>
    </rPh>
    <phoneticPr fontId="3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</si>
  <si>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3"/>
  </si>
  <si>
    <t>委託業務費</t>
    <rPh sb="0" eb="2">
      <t>イタク</t>
    </rPh>
    <rPh sb="2" eb="4">
      <t>ギョウム</t>
    </rPh>
    <rPh sb="4" eb="5">
      <t>ヒ</t>
    </rPh>
    <phoneticPr fontId="3"/>
  </si>
  <si>
    <t>巾45ｍ未満</t>
    <rPh sb="0" eb="1">
      <t>ハバ</t>
    </rPh>
    <rPh sb="4" eb="6">
      <t>ミマン</t>
    </rPh>
    <phoneticPr fontId="3"/>
  </si>
  <si>
    <t>km</t>
    <phoneticPr fontId="3"/>
  </si>
  <si>
    <t>〃</t>
    <phoneticPr fontId="3"/>
  </si>
  <si>
    <t>〃</t>
    <phoneticPr fontId="3"/>
  </si>
  <si>
    <t>〃</t>
    <phoneticPr fontId="3"/>
  </si>
  <si>
    <t>－</t>
    <phoneticPr fontId="3"/>
  </si>
  <si>
    <t>〃</t>
    <phoneticPr fontId="3"/>
  </si>
  <si>
    <t>km</t>
    <phoneticPr fontId="3"/>
  </si>
  <si>
    <t>〃</t>
    <phoneticPr fontId="3"/>
  </si>
  <si>
    <t>〃</t>
    <phoneticPr fontId="3"/>
  </si>
  <si>
    <t>NO.</t>
    <phoneticPr fontId="3"/>
  </si>
  <si>
    <t>〃</t>
    <phoneticPr fontId="3"/>
  </si>
  <si>
    <t>〃</t>
    <phoneticPr fontId="3"/>
  </si>
  <si>
    <t>NO.</t>
    <phoneticPr fontId="3"/>
  </si>
  <si>
    <t>ｍ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</si>
  <si>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</si>
  <si>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</si>
  <si>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</si>
  <si>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</si>
  <si>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</si>
  <si>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</si>
  <si>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</si>
  <si>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3.0＜ｂ</t>
    <phoneticPr fontId="3"/>
  </si>
  <si>
    <t>3.1ｍ</t>
    <phoneticPr fontId="3"/>
  </si>
  <si>
    <r>
      <t>10ｍ</t>
    </r>
    <r>
      <rPr>
        <vertAlign val="superscript"/>
        <sz val="11"/>
        <rFont val="ＭＳ Ｐ明朝"/>
        <family val="1"/>
        <charset val="128"/>
      </rPr>
      <t>3</t>
    </r>
    <phoneticPr fontId="3"/>
  </si>
  <si>
    <t>スクリューエンジン掛3.5～3.7ｍ3/min</t>
    <phoneticPr fontId="3"/>
  </si>
  <si>
    <t>400×500</t>
    <phoneticPr fontId="3"/>
  </si>
  <si>
    <t>路線測量　中心線測量</t>
    <rPh sb="0" eb="2">
      <t>ロセン</t>
    </rPh>
    <rPh sb="2" eb="4">
      <t>ソクリョウ</t>
    </rPh>
    <rPh sb="5" eb="8">
      <t>チュウシンセン</t>
    </rPh>
    <rPh sb="8" eb="10">
      <t>ソクリョウ</t>
    </rPh>
    <phoneticPr fontId="3"/>
  </si>
  <si>
    <t>耕地,平地</t>
    <rPh sb="0" eb="1">
      <t>コウ</t>
    </rPh>
    <rPh sb="1" eb="2">
      <t>チ</t>
    </rPh>
    <rPh sb="3" eb="5">
      <t>ヘイチ</t>
    </rPh>
    <phoneticPr fontId="3"/>
  </si>
  <si>
    <t>1km</t>
    <phoneticPr fontId="3"/>
  </si>
  <si>
    <t>直接人件費</t>
    <rPh sb="0" eb="2">
      <t>チョクセツ</t>
    </rPh>
    <rPh sb="2" eb="5">
      <t>ジンケンヒ</t>
    </rPh>
    <phoneticPr fontId="3"/>
  </si>
  <si>
    <t>測量技師</t>
    <rPh sb="0" eb="2">
      <t>ソクリョウ</t>
    </rPh>
    <rPh sb="2" eb="4">
      <t>ギシ</t>
    </rPh>
    <phoneticPr fontId="3"/>
  </si>
  <si>
    <t>測量技師補</t>
    <rPh sb="0" eb="2">
      <t>ソクリョウ</t>
    </rPh>
    <rPh sb="2" eb="4">
      <t>ギシ</t>
    </rPh>
    <rPh sb="4" eb="5">
      <t>ホ</t>
    </rPh>
    <phoneticPr fontId="3"/>
  </si>
  <si>
    <t>〃</t>
    <phoneticPr fontId="3"/>
  </si>
  <si>
    <t>測量助手</t>
    <rPh sb="0" eb="2">
      <t>ソクリョウ</t>
    </rPh>
    <rPh sb="2" eb="4">
      <t>ジョシュ</t>
    </rPh>
    <phoneticPr fontId="3"/>
  </si>
  <si>
    <t>機械経費</t>
    <rPh sb="0" eb="2">
      <t>キカイ</t>
    </rPh>
    <rPh sb="2" eb="4">
      <t>ケイヒ</t>
    </rPh>
    <phoneticPr fontId="3"/>
  </si>
  <si>
    <t>―　</t>
    <phoneticPr fontId="3"/>
  </si>
  <si>
    <t>材　料　費</t>
    <rPh sb="0" eb="1">
      <t>ザイ</t>
    </rPh>
    <rPh sb="2" eb="3">
      <t>リョウ</t>
    </rPh>
    <rPh sb="4" eb="5">
      <t>ヒ</t>
    </rPh>
    <phoneticPr fontId="3"/>
  </si>
  <si>
    <t>―　</t>
    <phoneticPr fontId="3"/>
  </si>
  <si>
    <t>精度管理費</t>
    <rPh sb="0" eb="2">
      <t>セイド</t>
    </rPh>
    <rPh sb="2" eb="4">
      <t>カンリ</t>
    </rPh>
    <rPh sb="4" eb="5">
      <t>ヒ</t>
    </rPh>
    <phoneticPr fontId="3"/>
  </si>
  <si>
    <t>―　</t>
    <phoneticPr fontId="3"/>
  </si>
  <si>
    <t>直接作業費</t>
    <rPh sb="0" eb="2">
      <t>チョクセツ</t>
    </rPh>
    <rPh sb="2" eb="4">
      <t>サギョウ</t>
    </rPh>
    <rPh sb="4" eb="5">
      <t>ヒ</t>
    </rPh>
    <phoneticPr fontId="3"/>
  </si>
  <si>
    <t>変化率</t>
    <rPh sb="0" eb="2">
      <t>ヘンカ</t>
    </rPh>
    <rPh sb="2" eb="3">
      <t>リツ</t>
    </rPh>
    <phoneticPr fontId="3"/>
  </si>
  <si>
    <t>路線測量　仮BM設置測量</t>
    <rPh sb="0" eb="2">
      <t>ロセン</t>
    </rPh>
    <rPh sb="2" eb="4">
      <t>ソクリョウ</t>
    </rPh>
    <rPh sb="5" eb="6">
      <t>カリ</t>
    </rPh>
    <rPh sb="8" eb="10">
      <t>セッチ</t>
    </rPh>
    <rPh sb="10" eb="12">
      <t>ソクリョウ</t>
    </rPh>
    <phoneticPr fontId="3"/>
  </si>
  <si>
    <t>路線測量　縦断測量</t>
    <rPh sb="0" eb="2">
      <t>ロセン</t>
    </rPh>
    <rPh sb="2" eb="4">
      <t>ソクリョウ</t>
    </rPh>
    <rPh sb="5" eb="7">
      <t>ジュウダン</t>
    </rPh>
    <rPh sb="7" eb="9">
      <t>ソクリョウ</t>
    </rPh>
    <phoneticPr fontId="3"/>
  </si>
  <si>
    <t>路線測量　横断測量</t>
    <rPh sb="0" eb="2">
      <t>ロセン</t>
    </rPh>
    <rPh sb="2" eb="4">
      <t>ソクリョウ</t>
    </rPh>
    <rPh sb="5" eb="7">
      <t>オウダン</t>
    </rPh>
    <rPh sb="7" eb="9">
      <t>ソクリョウ</t>
    </rPh>
    <phoneticPr fontId="3"/>
  </si>
  <si>
    <t>変　化　率</t>
    <rPh sb="0" eb="1">
      <t>ヘン</t>
    </rPh>
    <rPh sb="2" eb="3">
      <t>カ</t>
    </rPh>
    <rPh sb="4" eb="5">
      <t>リツ</t>
    </rPh>
    <phoneticPr fontId="3"/>
  </si>
  <si>
    <r>
      <t>0.1㎞</t>
    </r>
    <r>
      <rPr>
        <vertAlign val="superscript"/>
        <sz val="9"/>
        <rFont val="ＭＳ Ｐ明朝"/>
        <family val="1"/>
        <charset val="128"/>
      </rPr>
      <t>2</t>
    </r>
    <phoneticPr fontId="3"/>
  </si>
  <si>
    <t>測量主任技師</t>
    <rPh sb="0" eb="2">
      <t>ソクリョウ</t>
    </rPh>
    <rPh sb="2" eb="4">
      <t>シュニン</t>
    </rPh>
    <rPh sb="4" eb="6">
      <t>ギシ</t>
    </rPh>
    <phoneticPr fontId="3"/>
  </si>
  <si>
    <t>賃　　　金</t>
    <rPh sb="0" eb="1">
      <t>チン</t>
    </rPh>
    <rPh sb="4" eb="5">
      <t>キン</t>
    </rPh>
    <phoneticPr fontId="3"/>
  </si>
  <si>
    <t>主任技師</t>
    <rPh sb="0" eb="2">
      <t>シュニン</t>
    </rPh>
    <rPh sb="2" eb="4">
      <t>ギシ</t>
    </rPh>
    <phoneticPr fontId="3"/>
  </si>
  <si>
    <t>技師（A）</t>
    <rPh sb="0" eb="2">
      <t>ギシ</t>
    </rPh>
    <phoneticPr fontId="3"/>
  </si>
  <si>
    <t>技師（B）</t>
    <rPh sb="0" eb="2">
      <t>ギシ</t>
    </rPh>
    <phoneticPr fontId="3"/>
  </si>
  <si>
    <t>技師（C）</t>
    <rPh sb="0" eb="2">
      <t>ギシ</t>
    </rPh>
    <phoneticPr fontId="3"/>
  </si>
  <si>
    <t>1km</t>
    <phoneticPr fontId="3"/>
  </si>
  <si>
    <t>4級基準点測量</t>
    <rPh sb="1" eb="2">
      <t>キュウ</t>
    </rPh>
    <rPh sb="2" eb="5">
      <t>キジュンテン</t>
    </rPh>
    <rPh sb="5" eb="7">
      <t>ソクリョウ</t>
    </rPh>
    <phoneticPr fontId="3"/>
  </si>
  <si>
    <t>平板測量</t>
    <rPh sb="0" eb="2">
      <t>ヘイバン</t>
    </rPh>
    <rPh sb="2" eb="4">
      <t>ソクリョウ</t>
    </rPh>
    <phoneticPr fontId="3"/>
  </si>
  <si>
    <t>路線測量</t>
    <rPh sb="0" eb="2">
      <t>ロセン</t>
    </rPh>
    <rPh sb="2" eb="4">
      <t>ソクリョウ</t>
    </rPh>
    <phoneticPr fontId="3"/>
  </si>
  <si>
    <t>作業計画</t>
    <rPh sb="0" eb="2">
      <t>サギョウ</t>
    </rPh>
    <rPh sb="2" eb="4">
      <t>ケイカク</t>
    </rPh>
    <phoneticPr fontId="3"/>
  </si>
  <si>
    <t>線形決定</t>
    <rPh sb="0" eb="2">
      <t>センケイ</t>
    </rPh>
    <rPh sb="2" eb="4">
      <t>ケッテイ</t>
    </rPh>
    <phoneticPr fontId="3"/>
  </si>
  <si>
    <t>中心線測量</t>
    <rPh sb="0" eb="2">
      <t>チュウシン</t>
    </rPh>
    <rPh sb="2" eb="3">
      <t>セン</t>
    </rPh>
    <rPh sb="3" eb="5">
      <t>ソクリョウ</t>
    </rPh>
    <phoneticPr fontId="3"/>
  </si>
  <si>
    <t>用地測量</t>
    <rPh sb="0" eb="2">
      <t>ヨウチ</t>
    </rPh>
    <rPh sb="2" eb="4">
      <t>ソクリョウ</t>
    </rPh>
    <phoneticPr fontId="3"/>
  </si>
  <si>
    <t>公図等の転写</t>
    <rPh sb="0" eb="2">
      <t>コウズ</t>
    </rPh>
    <rPh sb="2" eb="3">
      <t>トウ</t>
    </rPh>
    <rPh sb="4" eb="6">
      <t>テンシャ</t>
    </rPh>
    <phoneticPr fontId="3"/>
  </si>
  <si>
    <t>連続図作成</t>
    <rPh sb="0" eb="2">
      <t>レンゾク</t>
    </rPh>
    <rPh sb="2" eb="3">
      <t>ズ</t>
    </rPh>
    <rPh sb="3" eb="5">
      <t>サクセイ</t>
    </rPh>
    <phoneticPr fontId="3"/>
  </si>
  <si>
    <t>復元測量</t>
    <rPh sb="0" eb="2">
      <t>フクゲン</t>
    </rPh>
    <rPh sb="2" eb="4">
      <t>ソクリョウ</t>
    </rPh>
    <phoneticPr fontId="3"/>
  </si>
  <si>
    <t>境界確認</t>
    <rPh sb="0" eb="2">
      <t>キョウカイ</t>
    </rPh>
    <rPh sb="2" eb="4">
      <t>カクニン</t>
    </rPh>
    <phoneticPr fontId="3"/>
  </si>
  <si>
    <t>土地境界立会</t>
    <rPh sb="0" eb="2">
      <t>トチ</t>
    </rPh>
    <rPh sb="2" eb="4">
      <t>キョウカイ</t>
    </rPh>
    <rPh sb="4" eb="6">
      <t>タチア</t>
    </rPh>
    <phoneticPr fontId="3"/>
  </si>
  <si>
    <t>確認書作成</t>
    <rPh sb="0" eb="3">
      <t>カクニンショ</t>
    </rPh>
    <rPh sb="3" eb="5">
      <t>サクセイ</t>
    </rPh>
    <phoneticPr fontId="3"/>
  </si>
  <si>
    <t>補助基準点の設置</t>
    <rPh sb="0" eb="2">
      <t>ホジョ</t>
    </rPh>
    <rPh sb="2" eb="4">
      <t>キジュン</t>
    </rPh>
    <rPh sb="4" eb="5">
      <t>テン</t>
    </rPh>
    <rPh sb="6" eb="8">
      <t>セッチ</t>
    </rPh>
    <phoneticPr fontId="3"/>
  </si>
  <si>
    <t>境界測量</t>
    <rPh sb="0" eb="2">
      <t>キョウカイ</t>
    </rPh>
    <rPh sb="2" eb="4">
      <t>ソクリョウ</t>
    </rPh>
    <phoneticPr fontId="3"/>
  </si>
  <si>
    <t>面積計算</t>
    <rPh sb="0" eb="2">
      <t>メンセキ</t>
    </rPh>
    <rPh sb="2" eb="4">
      <t>ケイサン</t>
    </rPh>
    <phoneticPr fontId="3"/>
  </si>
  <si>
    <t>用地平面図作成</t>
    <rPh sb="0" eb="2">
      <t>ヨウチ</t>
    </rPh>
    <rPh sb="2" eb="5">
      <t>ヘイメンズ</t>
    </rPh>
    <rPh sb="5" eb="7">
      <t>サクセイ</t>
    </rPh>
    <phoneticPr fontId="3"/>
  </si>
  <si>
    <t>土地調書作成</t>
    <rPh sb="0" eb="2">
      <t>トチ</t>
    </rPh>
    <rPh sb="2" eb="4">
      <t>チョウショ</t>
    </rPh>
    <rPh sb="4" eb="6">
      <t>サクセイ</t>
    </rPh>
    <phoneticPr fontId="3"/>
  </si>
  <si>
    <t>耕地</t>
    <rPh sb="0" eb="2">
      <t>コウチ</t>
    </rPh>
    <phoneticPr fontId="3"/>
  </si>
  <si>
    <t>調査費</t>
    <rPh sb="0" eb="2">
      <t>チョウサ</t>
    </rPh>
    <rPh sb="2" eb="3">
      <t>ヒ</t>
    </rPh>
    <phoneticPr fontId="3"/>
  </si>
  <si>
    <t>準備打合せ</t>
    <rPh sb="0" eb="2">
      <t>ジュンビ</t>
    </rPh>
    <rPh sb="2" eb="4">
      <t>ウチアワ</t>
    </rPh>
    <phoneticPr fontId="3"/>
  </si>
  <si>
    <t>事前調査</t>
    <rPh sb="0" eb="2">
      <t>ジゼン</t>
    </rPh>
    <rPh sb="2" eb="4">
      <t>チョウサ</t>
    </rPh>
    <phoneticPr fontId="3"/>
  </si>
  <si>
    <t>小計</t>
    <rPh sb="0" eb="2">
      <t>ショウケイ</t>
    </rPh>
    <phoneticPr fontId="3"/>
  </si>
  <si>
    <t>木造建物 A</t>
    <rPh sb="0" eb="1">
      <t>キ</t>
    </rPh>
    <rPh sb="1" eb="2">
      <t>ゾウ</t>
    </rPh>
    <rPh sb="2" eb="4">
      <t>タテモノ</t>
    </rPh>
    <phoneticPr fontId="3"/>
  </si>
  <si>
    <r>
      <t>70ｍ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以上～130ｍ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未満</t>
    </r>
    <rPh sb="4" eb="6">
      <t>イジョウ</t>
    </rPh>
    <rPh sb="12" eb="14">
      <t>ミマン</t>
    </rPh>
    <phoneticPr fontId="3"/>
  </si>
  <si>
    <r>
      <t>300ｍ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以上～450ｍ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未満</t>
    </r>
    <rPh sb="5" eb="7">
      <t>イジョウ</t>
    </rPh>
    <rPh sb="13" eb="15">
      <t>ミマン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</si>
  <si>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</si>
  <si>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調査費計</t>
    <rPh sb="0" eb="3">
      <t>チョウサヒ</t>
    </rPh>
    <rPh sb="3" eb="4">
      <t>ケイ</t>
    </rPh>
    <phoneticPr fontId="3"/>
  </si>
  <si>
    <t>伐採無し</t>
    <rPh sb="0" eb="2">
      <t>バッサイ</t>
    </rPh>
    <rPh sb="2" eb="3">
      <t>ナ</t>
    </rPh>
    <phoneticPr fontId="3"/>
  </si>
  <si>
    <t>測点間隔20ｍ</t>
    <rPh sb="0" eb="1">
      <t>ソク</t>
    </rPh>
    <rPh sb="1" eb="2">
      <t>テン</t>
    </rPh>
    <rPh sb="2" eb="4">
      <t>カンカク</t>
    </rPh>
    <phoneticPr fontId="3"/>
  </si>
  <si>
    <t>曲線数6</t>
    <rPh sb="0" eb="2">
      <t>キョクセン</t>
    </rPh>
    <rPh sb="2" eb="3">
      <t>スウ</t>
    </rPh>
    <phoneticPr fontId="3"/>
  </si>
  <si>
    <t>点</t>
    <rPh sb="0" eb="1">
      <t>テン</t>
    </rPh>
    <phoneticPr fontId="3"/>
  </si>
  <si>
    <t>ha</t>
    <phoneticPr fontId="3"/>
  </si>
  <si>
    <t>業務</t>
    <rPh sb="0" eb="2">
      <t>ギョウム</t>
    </rPh>
    <phoneticPr fontId="3"/>
  </si>
  <si>
    <r>
      <t>万ｍ</t>
    </r>
    <r>
      <rPr>
        <vertAlign val="superscript"/>
        <sz val="11"/>
        <rFont val="ＭＳ 明朝"/>
        <family val="1"/>
        <charset val="128"/>
      </rPr>
      <t>2</t>
    </r>
    <rPh sb="0" eb="1">
      <t>マン</t>
    </rPh>
    <phoneticPr fontId="3"/>
  </si>
  <si>
    <t>棟</t>
    <rPh sb="0" eb="1">
      <t>トウ</t>
    </rPh>
    <phoneticPr fontId="3"/>
  </si>
  <si>
    <t>用水路（開水路）</t>
    <rPh sb="0" eb="3">
      <t>ヨウスイロ</t>
    </rPh>
    <rPh sb="4" eb="5">
      <t>カイ</t>
    </rPh>
    <rPh sb="5" eb="7">
      <t>スイロ</t>
    </rPh>
    <phoneticPr fontId="3"/>
  </si>
  <si>
    <t>測量調査設計費</t>
    <rPh sb="0" eb="2">
      <t>ソクリョウ</t>
    </rPh>
    <rPh sb="2" eb="4">
      <t>チョウサ</t>
    </rPh>
    <rPh sb="4" eb="6">
      <t>セッケイ</t>
    </rPh>
    <rPh sb="6" eb="7">
      <t>ヒ</t>
    </rPh>
    <phoneticPr fontId="3"/>
  </si>
  <si>
    <t>S=1:500</t>
    <phoneticPr fontId="3"/>
  </si>
  <si>
    <t>ha</t>
    <phoneticPr fontId="3"/>
  </si>
  <si>
    <t>〃</t>
    <phoneticPr fontId="3"/>
  </si>
  <si>
    <t>〃</t>
    <phoneticPr fontId="3"/>
  </si>
  <si>
    <t>公図等転写</t>
    <phoneticPr fontId="3"/>
  </si>
  <si>
    <t>NO.</t>
    <phoneticPr fontId="3"/>
  </si>
  <si>
    <t>工損調査等</t>
    <phoneticPr fontId="3"/>
  </si>
  <si>
    <t>NO.</t>
    <phoneticPr fontId="3"/>
  </si>
  <si>
    <r>
      <t>2≦Q＜10ｍ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/S</t>
    </r>
    <phoneticPr fontId="3"/>
  </si>
  <si>
    <t>野間浦水路改良工事測量調査設計業務</t>
    <rPh sb="0" eb="2">
      <t>ノマ</t>
    </rPh>
    <rPh sb="2" eb="3">
      <t>ウラ</t>
    </rPh>
    <rPh sb="3" eb="5">
      <t>スイロ</t>
    </rPh>
    <rPh sb="5" eb="7">
      <t>カイリョウ</t>
    </rPh>
    <rPh sb="7" eb="9">
      <t>コウジ</t>
    </rPh>
    <rPh sb="9" eb="11">
      <t>ソクリョウ</t>
    </rPh>
    <rPh sb="11" eb="13">
      <t>チョウサ</t>
    </rPh>
    <rPh sb="13" eb="15">
      <t>セッケイ</t>
    </rPh>
    <rPh sb="15" eb="17">
      <t>ギョウム</t>
    </rPh>
    <phoneticPr fontId="3"/>
  </si>
  <si>
    <t>４級基準点測量</t>
    <rPh sb="1" eb="2">
      <t>キュウ</t>
    </rPh>
    <rPh sb="2" eb="4">
      <t>キジュン</t>
    </rPh>
    <rPh sb="4" eb="5">
      <t>テン</t>
    </rPh>
    <rPh sb="5" eb="7">
      <t>ソクリョウ</t>
    </rPh>
    <phoneticPr fontId="3"/>
  </si>
  <si>
    <t>35点</t>
    <rPh sb="2" eb="3">
      <t>テン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</si>
  <si>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</si>
  <si>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〃</t>
    <phoneticPr fontId="3"/>
  </si>
  <si>
    <t>―　</t>
    <phoneticPr fontId="3"/>
  </si>
  <si>
    <t>1点当り</t>
    <rPh sb="1" eb="2">
      <t>テン</t>
    </rPh>
    <rPh sb="2" eb="3">
      <t>アタ</t>
    </rPh>
    <phoneticPr fontId="3"/>
  </si>
  <si>
    <t>平　板　測　量</t>
    <rPh sb="0" eb="1">
      <t>ヒラ</t>
    </rPh>
    <rPh sb="2" eb="3">
      <t>イタ</t>
    </rPh>
    <rPh sb="4" eb="5">
      <t>ソク</t>
    </rPh>
    <rPh sb="6" eb="7">
      <t>リョウ</t>
    </rPh>
    <phoneticPr fontId="3"/>
  </si>
  <si>
    <t>縮尺 1:500</t>
    <rPh sb="0" eb="2">
      <t>シュクシャク</t>
    </rPh>
    <phoneticPr fontId="3"/>
  </si>
  <si>
    <t>1ha当り</t>
    <rPh sb="3" eb="4">
      <t>アタ</t>
    </rPh>
    <phoneticPr fontId="3"/>
  </si>
  <si>
    <t>第　　１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</si>
  <si>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第　　２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</si>
  <si>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路線測量　作業計画</t>
    <rPh sb="0" eb="2">
      <t>ロセン</t>
    </rPh>
    <rPh sb="2" eb="4">
      <t>ソクリョウ</t>
    </rPh>
    <rPh sb="5" eb="7">
      <t>サギョウ</t>
    </rPh>
    <rPh sb="7" eb="9">
      <t>ケイカク</t>
    </rPh>
    <phoneticPr fontId="3"/>
  </si>
  <si>
    <t>1業務</t>
    <rPh sb="1" eb="3">
      <t>ギョウム</t>
    </rPh>
    <phoneticPr fontId="3"/>
  </si>
  <si>
    <t>第　　３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</si>
  <si>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路線測量　現地踏査</t>
    <rPh sb="0" eb="2">
      <t>ロセン</t>
    </rPh>
    <rPh sb="2" eb="4">
      <t>ソクリョウ</t>
    </rPh>
    <rPh sb="5" eb="7">
      <t>ゲンチ</t>
    </rPh>
    <rPh sb="7" eb="8">
      <t>フ</t>
    </rPh>
    <rPh sb="8" eb="9">
      <t>サ</t>
    </rPh>
    <phoneticPr fontId="3"/>
  </si>
  <si>
    <t>第　　４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</si>
  <si>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路線測量　線形決定</t>
    <rPh sb="0" eb="2">
      <t>ロセン</t>
    </rPh>
    <rPh sb="2" eb="4">
      <t>ソクリョウ</t>
    </rPh>
    <rPh sb="5" eb="7">
      <t>センケイ</t>
    </rPh>
    <rPh sb="7" eb="9">
      <t>ケッテイ</t>
    </rPh>
    <phoneticPr fontId="3"/>
  </si>
  <si>
    <t>第　　５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</si>
  <si>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曲線+0.2</t>
    <rPh sb="0" eb="2">
      <t>キョクセン</t>
    </rPh>
    <phoneticPr fontId="3"/>
  </si>
  <si>
    <t>第　　６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</si>
  <si>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第　　７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</si>
  <si>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単曲線数6箇所,測点間隔20ｍ</t>
    <rPh sb="0" eb="1">
      <t>タン</t>
    </rPh>
    <rPh sb="1" eb="3">
      <t>キョクセン</t>
    </rPh>
    <rPh sb="3" eb="4">
      <t>スウ</t>
    </rPh>
    <rPh sb="5" eb="7">
      <t>カショ</t>
    </rPh>
    <rPh sb="8" eb="9">
      <t>ソク</t>
    </rPh>
    <rPh sb="9" eb="10">
      <t>テン</t>
    </rPh>
    <rPh sb="10" eb="12">
      <t>カンカク</t>
    </rPh>
    <phoneticPr fontId="3"/>
  </si>
  <si>
    <t>第　　８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</si>
  <si>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単曲線数6箇所,測点間隔20ｍ,巾45ｍ未満</t>
    <rPh sb="0" eb="1">
      <t>タン</t>
    </rPh>
    <rPh sb="1" eb="3">
      <t>キョクセン</t>
    </rPh>
    <rPh sb="3" eb="4">
      <t>スウ</t>
    </rPh>
    <rPh sb="5" eb="7">
      <t>カショ</t>
    </rPh>
    <rPh sb="8" eb="9">
      <t>ソク</t>
    </rPh>
    <rPh sb="9" eb="10">
      <t>テン</t>
    </rPh>
    <rPh sb="10" eb="12">
      <t>カンカク</t>
    </rPh>
    <rPh sb="16" eb="17">
      <t>ハバ</t>
    </rPh>
    <rPh sb="20" eb="22">
      <t>ミマン</t>
    </rPh>
    <phoneticPr fontId="3"/>
  </si>
  <si>
    <t>巾-0.1 曲線+0.2</t>
    <rPh sb="0" eb="1">
      <t>ハバ</t>
    </rPh>
    <rPh sb="6" eb="8">
      <t>キョクセン</t>
    </rPh>
    <phoneticPr fontId="3"/>
  </si>
  <si>
    <t>第　　９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</si>
  <si>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作業計画</t>
    <rPh sb="0" eb="2">
      <t>ヨウチ</t>
    </rPh>
    <rPh sb="2" eb="4">
      <t>ソクリョウ</t>
    </rPh>
    <rPh sb="5" eb="7">
      <t>サギョウ</t>
    </rPh>
    <rPh sb="7" eb="9">
      <t>ケイカク</t>
    </rPh>
    <phoneticPr fontId="3"/>
  </si>
  <si>
    <t>第　１０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</si>
  <si>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用地測量　公図等の転写</t>
    <rPh sb="0" eb="2">
      <t>ヨウチ</t>
    </rPh>
    <rPh sb="2" eb="4">
      <t>ソクリョウ</t>
    </rPh>
    <rPh sb="5" eb="7">
      <t>コウズ</t>
    </rPh>
    <rPh sb="7" eb="8">
      <t>トウ</t>
    </rPh>
    <rPh sb="9" eb="11">
      <t>テンシャ</t>
    </rPh>
    <phoneticPr fontId="3"/>
  </si>
  <si>
    <t>耕地</t>
    <rPh sb="0" eb="1">
      <t>コウ</t>
    </rPh>
    <rPh sb="1" eb="2">
      <t>チ</t>
    </rPh>
    <phoneticPr fontId="3"/>
  </si>
  <si>
    <r>
      <t>１万ｍ</t>
    </r>
    <r>
      <rPr>
        <vertAlign val="superscript"/>
        <sz val="9"/>
        <rFont val="ＭＳ Ｐ明朝"/>
        <family val="1"/>
        <charset val="128"/>
      </rPr>
      <t>2</t>
    </r>
    <rPh sb="1" eb="2">
      <t>マン</t>
    </rPh>
    <phoneticPr fontId="3"/>
  </si>
  <si>
    <t>第　１１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</si>
  <si>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第　１２　号 代 価 表</t>
    <rPh sb="0" eb="1">
      <t>ダイ</t>
    </rPh>
    <rPh sb="5" eb="6">
      <t>ゴウ</t>
    </rPh>
    <rPh sb="7" eb="10">
      <t>ダイカ</t>
    </rPh>
    <rPh sb="11" eb="12">
      <t>ヒョウ</t>
    </rPh>
    <phoneticPr fontId="3"/>
  </si>
  <si>
    <t>　公図等転写連続図作成</t>
    <rPh sb="1" eb="4">
      <t>コウズナド</t>
    </rPh>
    <rPh sb="4" eb="6">
      <t>テンシャ</t>
    </rPh>
    <rPh sb="6" eb="8">
      <t>レンゾク</t>
    </rPh>
    <rPh sb="8" eb="9">
      <t>ズ</t>
    </rPh>
    <rPh sb="9" eb="11">
      <t>サクセイ</t>
    </rPh>
    <phoneticPr fontId="3"/>
  </si>
  <si>
    <t>代　　　　価　　　　表</t>
    <rPh sb="0" eb="1">
      <t>ダイ</t>
    </rPh>
    <rPh sb="5" eb="6">
      <t>アタイ</t>
    </rPh>
    <rPh sb="10" eb="11">
      <t>ヒョウ</t>
    </rPh>
    <phoneticPr fontId="3"/>
  </si>
  <si>
    <t>種　　　別</t>
    <rPh sb="0" eb="1">
      <t>シュ</t>
    </rPh>
    <rPh sb="4" eb="5">
      <t>ベツ</t>
    </rPh>
    <phoneticPr fontId="3"/>
  </si>
  <si>
    <t>材　　　料</t>
    <rPh sb="0" eb="1">
      <t>ザイ</t>
    </rPh>
    <rPh sb="4" eb="5">
      <t>リョウ</t>
    </rPh>
    <phoneticPr fontId="3"/>
  </si>
  <si>
    <t>形 状 寸 法</t>
    <rPh sb="0" eb="1">
      <t>カタチ</t>
    </rPh>
    <rPh sb="2" eb="3">
      <t>ジョウ</t>
    </rPh>
    <rPh sb="4" eb="5">
      <t>スン</t>
    </rPh>
    <rPh sb="6" eb="7">
      <t>ホウ</t>
    </rPh>
    <phoneticPr fontId="3"/>
  </si>
  <si>
    <t>数　　量</t>
    <rPh sb="0" eb="1">
      <t>スウ</t>
    </rPh>
    <rPh sb="3" eb="4">
      <t>リョウ</t>
    </rPh>
    <phoneticPr fontId="3"/>
  </si>
  <si>
    <t>単 位</t>
    <rPh sb="0" eb="1">
      <t>タン</t>
    </rPh>
    <rPh sb="2" eb="3">
      <t>クライ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</si>
  <si>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</si>
  <si>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</si>
  <si>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　要</t>
    <rPh sb="0" eb="1">
      <t>チャク</t>
    </rPh>
    <rPh sb="4" eb="5">
      <t>ヨウ</t>
    </rPh>
    <phoneticPr fontId="3"/>
  </si>
  <si>
    <t>第</t>
    <rPh sb="0" eb="1">
      <t>ダイ</t>
    </rPh>
    <phoneticPr fontId="3"/>
  </si>
  <si>
    <t>号代価表</t>
    <rPh sb="0" eb="1">
      <t>ゴウ</t>
    </rPh>
    <rPh sb="1" eb="3">
      <t>ダイカ</t>
    </rPh>
    <rPh sb="3" eb="4">
      <t>ヒョウ</t>
    </rPh>
    <phoneticPr fontId="3"/>
  </si>
  <si>
    <t>材料費</t>
    <rPh sb="0" eb="3">
      <t>ザイリョウヒ</t>
    </rPh>
    <phoneticPr fontId="3"/>
  </si>
  <si>
    <t>田川郡糸田町</t>
    <rPh sb="0" eb="3">
      <t>タガワグン</t>
    </rPh>
    <rPh sb="3" eb="6">
      <t>イトダマチ</t>
    </rPh>
    <phoneticPr fontId="3"/>
  </si>
  <si>
    <t>㎞</t>
    <phoneticPr fontId="3"/>
  </si>
  <si>
    <t>施工管理費</t>
    <rPh sb="0" eb="2">
      <t>セコウ</t>
    </rPh>
    <rPh sb="2" eb="4">
      <t>カンリ</t>
    </rPh>
    <rPh sb="4" eb="5">
      <t>ヒ</t>
    </rPh>
    <phoneticPr fontId="3"/>
  </si>
  <si>
    <t>年度</t>
    <rPh sb="0" eb="2">
      <t>ネンド</t>
    </rPh>
    <phoneticPr fontId="22"/>
  </si>
  <si>
    <t>公  共  事  業</t>
  </si>
  <si>
    <t>業務設計書</t>
    <rPh sb="0" eb="2">
      <t>ギョウム</t>
    </rPh>
    <rPh sb="2" eb="5">
      <t>セッケイショ</t>
    </rPh>
    <phoneticPr fontId="22"/>
  </si>
  <si>
    <t>糸田町</t>
  </si>
  <si>
    <t>町    長</t>
  </si>
  <si>
    <t>副 町 長</t>
  </si>
  <si>
    <t>収 入 役</t>
  </si>
  <si>
    <t>部    長</t>
  </si>
  <si>
    <t>課    長</t>
  </si>
  <si>
    <t>課長補佐</t>
  </si>
  <si>
    <t>係    長</t>
  </si>
  <si>
    <t>精 算 者</t>
  </si>
  <si>
    <t>設 計 者</t>
  </si>
  <si>
    <t>摘       要</t>
    <rPh sb="0" eb="1">
      <t>テキ</t>
    </rPh>
    <rPh sb="8" eb="9">
      <t>ヨウ</t>
    </rPh>
    <phoneticPr fontId="22"/>
  </si>
  <si>
    <t>着手</t>
    <rPh sb="0" eb="2">
      <t>チャクシュ</t>
    </rPh>
    <phoneticPr fontId="22"/>
  </si>
  <si>
    <t>自</t>
    <rPh sb="0" eb="1">
      <t>ジ</t>
    </rPh>
    <phoneticPr fontId="22"/>
  </si>
  <si>
    <t>完成期日</t>
    <phoneticPr fontId="22"/>
  </si>
  <si>
    <t>至</t>
    <rPh sb="0" eb="1">
      <t>イタ</t>
    </rPh>
    <phoneticPr fontId="22"/>
  </si>
  <si>
    <t>業務番号</t>
    <rPh sb="0" eb="2">
      <t>ギョウム</t>
    </rPh>
    <rPh sb="2" eb="4">
      <t>バンゴウ</t>
    </rPh>
    <phoneticPr fontId="22"/>
  </si>
  <si>
    <t>幹線名</t>
    <rPh sb="0" eb="2">
      <t>カンセン</t>
    </rPh>
    <rPh sb="2" eb="3">
      <t>メイ</t>
    </rPh>
    <phoneticPr fontId="22"/>
  </si>
  <si>
    <t>路線名等</t>
    <rPh sb="0" eb="3">
      <t>ロセンメイ</t>
    </rPh>
    <rPh sb="3" eb="4">
      <t>トウ</t>
    </rPh>
    <phoneticPr fontId="22"/>
  </si>
  <si>
    <t>業務箇所</t>
    <rPh sb="0" eb="2">
      <t>ギョウム</t>
    </rPh>
    <rPh sb="2" eb="4">
      <t>カショ</t>
    </rPh>
    <phoneticPr fontId="22"/>
  </si>
  <si>
    <t>業務名</t>
    <rPh sb="0" eb="3">
      <t>ギョウムメイ</t>
    </rPh>
    <phoneticPr fontId="22"/>
  </si>
  <si>
    <t>業務費</t>
    <rPh sb="0" eb="2">
      <t>ギョウム</t>
    </rPh>
    <rPh sb="2" eb="3">
      <t>ヒ</t>
    </rPh>
    <phoneticPr fontId="22"/>
  </si>
  <si>
    <t>金</t>
    <rPh sb="0" eb="1">
      <t>キン</t>
    </rPh>
    <phoneticPr fontId="22"/>
  </si>
  <si>
    <t>円也</t>
    <rPh sb="0" eb="2">
      <t>エンナリ</t>
    </rPh>
    <phoneticPr fontId="22"/>
  </si>
  <si>
    <t>業務概要</t>
    <rPh sb="0" eb="2">
      <t>ギョウム</t>
    </rPh>
    <rPh sb="2" eb="4">
      <t>ガイヨウ</t>
    </rPh>
    <phoneticPr fontId="22"/>
  </si>
  <si>
    <t>　</t>
    <phoneticPr fontId="3"/>
  </si>
  <si>
    <t>令和</t>
    <rPh sb="0" eb="1">
      <t>レイ</t>
    </rPh>
    <rPh sb="1" eb="2">
      <t>ワ</t>
    </rPh>
    <phoneticPr fontId="22"/>
  </si>
  <si>
    <t>業　　　　　種</t>
    <rPh sb="0" eb="1">
      <t>ギョウ</t>
    </rPh>
    <rPh sb="6" eb="7">
      <t>シュ</t>
    </rPh>
    <phoneticPr fontId="3"/>
  </si>
  <si>
    <t>測量業務</t>
    <rPh sb="0" eb="2">
      <t>ソクリョウ</t>
    </rPh>
    <rPh sb="2" eb="4">
      <t>ギョウム</t>
    </rPh>
    <phoneticPr fontId="3"/>
  </si>
  <si>
    <t>現地測量</t>
    <rPh sb="0" eb="2">
      <t>ゲンチ</t>
    </rPh>
    <rPh sb="2" eb="4">
      <t>ソクリョウ</t>
    </rPh>
    <phoneticPr fontId="3"/>
  </si>
  <si>
    <t>平地・耕地</t>
    <rPh sb="0" eb="2">
      <t>ヘイチ</t>
    </rPh>
    <rPh sb="3" eb="4">
      <t>タガヤ</t>
    </rPh>
    <phoneticPr fontId="3"/>
  </si>
  <si>
    <t>合計</t>
    <rPh sb="0" eb="2">
      <t>ゴウケイ</t>
    </rPh>
    <phoneticPr fontId="3"/>
  </si>
  <si>
    <t>本　 業　 務 　費 　内　 訳　 書</t>
    <rPh sb="3" eb="4">
      <t>ギョウ</t>
    </rPh>
    <rPh sb="6" eb="7">
      <t>ツトム</t>
    </rPh>
    <phoneticPr fontId="3"/>
  </si>
  <si>
    <t>測量補助員</t>
    <rPh sb="0" eb="2">
      <t>ソクリョウ</t>
    </rPh>
    <rPh sb="2" eb="5">
      <t>ホジョイン</t>
    </rPh>
    <phoneticPr fontId="3"/>
  </si>
  <si>
    <t>永久標識設置なし（伐採なし）</t>
    <rPh sb="0" eb="2">
      <t>エイキュウ</t>
    </rPh>
    <rPh sb="2" eb="4">
      <t>ヒョウシキ</t>
    </rPh>
    <rPh sb="4" eb="6">
      <t>セッチ</t>
    </rPh>
    <rPh sb="9" eb="11">
      <t>バッサイ</t>
    </rPh>
    <phoneticPr fontId="3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</si>
  <si>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3"/>
  </si>
  <si>
    <t>３級基準点　新点20点</t>
    <rPh sb="1" eb="2">
      <t>キュウ</t>
    </rPh>
    <rPh sb="2" eb="5">
      <t>キジュンテン</t>
    </rPh>
    <rPh sb="6" eb="7">
      <t>シン</t>
    </rPh>
    <rPh sb="7" eb="8">
      <t>テン</t>
    </rPh>
    <rPh sb="10" eb="11">
      <t>テン</t>
    </rPh>
    <phoneticPr fontId="3"/>
  </si>
  <si>
    <t>直接作業費計</t>
    <rPh sb="0" eb="2">
      <t>チョクセツ</t>
    </rPh>
    <rPh sb="2" eb="4">
      <t>サギョウ</t>
    </rPh>
    <rPh sb="4" eb="5">
      <t>ヒ</t>
    </rPh>
    <rPh sb="5" eb="6">
      <t>ケイ</t>
    </rPh>
    <phoneticPr fontId="3"/>
  </si>
  <si>
    <t>人件費</t>
    <rPh sb="0" eb="3">
      <t>ジンケンヒ</t>
    </rPh>
    <phoneticPr fontId="3"/>
  </si>
  <si>
    <t>４級基準点　新点35点</t>
    <rPh sb="1" eb="2">
      <t>キュウ</t>
    </rPh>
    <rPh sb="2" eb="5">
      <t>キジュンテン</t>
    </rPh>
    <rPh sb="6" eb="7">
      <t>シン</t>
    </rPh>
    <rPh sb="7" eb="8">
      <t>テン</t>
    </rPh>
    <rPh sb="10" eb="11">
      <t>テン</t>
    </rPh>
    <phoneticPr fontId="3"/>
  </si>
  <si>
    <t>作業計画　（S=1/500)</t>
    <rPh sb="0" eb="2">
      <t>サギョウ</t>
    </rPh>
    <rPh sb="2" eb="4">
      <t>ケイカク</t>
    </rPh>
    <phoneticPr fontId="3"/>
  </si>
  <si>
    <t>㎞2</t>
    <phoneticPr fontId="3"/>
  </si>
  <si>
    <t>点当り</t>
    <rPh sb="0" eb="1">
      <t>テン</t>
    </rPh>
    <rPh sb="1" eb="2">
      <t>アタ</t>
    </rPh>
    <phoneticPr fontId="3"/>
  </si>
  <si>
    <t>㎞2当り</t>
    <phoneticPr fontId="3"/>
  </si>
  <si>
    <t>中心線測量</t>
    <rPh sb="0" eb="3">
      <t>チュウシンセン</t>
    </rPh>
    <rPh sb="3" eb="5">
      <t>ソクリョウ</t>
    </rPh>
    <phoneticPr fontId="3"/>
  </si>
  <si>
    <t>横断測量　クロソイドなし　20ｍ間隔　幅100ｍ　</t>
    <rPh sb="0" eb="2">
      <t>オウダン</t>
    </rPh>
    <rPh sb="2" eb="4">
      <t>ソクリョウ</t>
    </rPh>
    <rPh sb="16" eb="18">
      <t>カンカク</t>
    </rPh>
    <phoneticPr fontId="3"/>
  </si>
  <si>
    <t>㎞当り</t>
    <rPh sb="1" eb="2">
      <t>アタ</t>
    </rPh>
    <phoneticPr fontId="3"/>
  </si>
  <si>
    <t>３級基準点測量</t>
    <phoneticPr fontId="3"/>
  </si>
  <si>
    <t>中心線測量　曲線数0、測点間隔20ｍ</t>
    <rPh sb="0" eb="3">
      <t>チュウシンセン</t>
    </rPh>
    <rPh sb="3" eb="5">
      <t>ソクリョウ</t>
    </rPh>
    <rPh sb="6" eb="8">
      <t>キョクセン</t>
    </rPh>
    <rPh sb="8" eb="9">
      <t>スウ</t>
    </rPh>
    <rPh sb="11" eb="13">
      <t>ソクテン</t>
    </rPh>
    <rPh sb="13" eb="15">
      <t>カンカク</t>
    </rPh>
    <phoneticPr fontId="3"/>
  </si>
  <si>
    <t>安全費</t>
    <rPh sb="0" eb="2">
      <t>アンゼン</t>
    </rPh>
    <rPh sb="2" eb="3">
      <t>ヒ</t>
    </rPh>
    <phoneticPr fontId="3"/>
  </si>
  <si>
    <t>％</t>
    <phoneticPr fontId="3"/>
  </si>
  <si>
    <t>直接測量費</t>
    <rPh sb="0" eb="2">
      <t>チョクセツ</t>
    </rPh>
    <rPh sb="2" eb="4">
      <t>ソクリョウ</t>
    </rPh>
    <rPh sb="4" eb="5">
      <t>ヒ</t>
    </rPh>
    <phoneticPr fontId="3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</si>
  <si>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</si>
  <si>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</si>
  <si>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旅費交通費</t>
    <rPh sb="0" eb="2">
      <t>リョヒ</t>
    </rPh>
    <rPh sb="2" eb="5">
      <t>コウツウヒ</t>
    </rPh>
    <phoneticPr fontId="3"/>
  </si>
  <si>
    <t>地質調査</t>
    <rPh sb="0" eb="2">
      <t>チシツ</t>
    </rPh>
    <rPh sb="2" eb="4">
      <t>チョウサ</t>
    </rPh>
    <phoneticPr fontId="3"/>
  </si>
  <si>
    <t>CBR試験</t>
    <rPh sb="3" eb="5">
      <t>シケン</t>
    </rPh>
    <phoneticPr fontId="3"/>
  </si>
  <si>
    <t>室内CBR用　材料採取　締め固めた土</t>
    <rPh sb="0" eb="2">
      <t>シツナイ</t>
    </rPh>
    <rPh sb="5" eb="6">
      <t>ヨウ</t>
    </rPh>
    <rPh sb="7" eb="9">
      <t>ザイリョウ</t>
    </rPh>
    <rPh sb="9" eb="11">
      <t>サイシュ</t>
    </rPh>
    <rPh sb="12" eb="13">
      <t>シ</t>
    </rPh>
    <rPh sb="14" eb="15">
      <t>カタ</t>
    </rPh>
    <rPh sb="17" eb="18">
      <t>ツチ</t>
    </rPh>
    <phoneticPr fontId="3"/>
  </si>
  <si>
    <t>締め固めた土のCBR試験（設計CBR)</t>
    <rPh sb="0" eb="1">
      <t>シ</t>
    </rPh>
    <rPh sb="2" eb="3">
      <t>カタ</t>
    </rPh>
    <rPh sb="5" eb="6">
      <t>ツチ</t>
    </rPh>
    <rPh sb="10" eb="12">
      <t>シケン</t>
    </rPh>
    <rPh sb="13" eb="15">
      <t>セッケイ</t>
    </rPh>
    <phoneticPr fontId="3"/>
  </si>
  <si>
    <t>箇所</t>
    <rPh sb="0" eb="2">
      <t>カショ</t>
    </rPh>
    <phoneticPr fontId="3"/>
  </si>
  <si>
    <t>試料</t>
    <rPh sb="0" eb="2">
      <t>シリョウ</t>
    </rPh>
    <phoneticPr fontId="3"/>
  </si>
  <si>
    <t>スクリューウエイト貫入試験</t>
    <rPh sb="9" eb="11">
      <t>カンニュウ</t>
    </rPh>
    <rPh sb="11" eb="13">
      <t>シケン</t>
    </rPh>
    <phoneticPr fontId="3"/>
  </si>
  <si>
    <t>サウンディング及原位置試験</t>
    <rPh sb="7" eb="8">
      <t>オヨ</t>
    </rPh>
    <rPh sb="8" eb="9">
      <t>ハラ</t>
    </rPh>
    <rPh sb="9" eb="11">
      <t>イチ</t>
    </rPh>
    <rPh sb="11" eb="13">
      <t>シケン</t>
    </rPh>
    <phoneticPr fontId="3"/>
  </si>
  <si>
    <t>直接調査費</t>
    <rPh sb="0" eb="2">
      <t>チョクセツ</t>
    </rPh>
    <rPh sb="2" eb="4">
      <t>チョウサ</t>
    </rPh>
    <rPh sb="4" eb="5">
      <t>ヒ</t>
    </rPh>
    <phoneticPr fontId="3"/>
  </si>
  <si>
    <t>間接調査費</t>
    <rPh sb="0" eb="2">
      <t>カンセツ</t>
    </rPh>
    <rPh sb="2" eb="4">
      <t>チョウサ</t>
    </rPh>
    <rPh sb="4" eb="5">
      <t>ヒ</t>
    </rPh>
    <phoneticPr fontId="3"/>
  </si>
  <si>
    <t>運搬費</t>
    <rPh sb="0" eb="2">
      <t>ウンパン</t>
    </rPh>
    <rPh sb="2" eb="3">
      <t>ヒ</t>
    </rPh>
    <phoneticPr fontId="3"/>
  </si>
  <si>
    <t>純調査費</t>
    <rPh sb="0" eb="1">
      <t>ジュン</t>
    </rPh>
    <rPh sb="1" eb="3">
      <t>チョウサ</t>
    </rPh>
    <rPh sb="3" eb="4">
      <t>ヒ</t>
    </rPh>
    <phoneticPr fontId="3"/>
  </si>
  <si>
    <t>一般調査業務費</t>
    <rPh sb="0" eb="2">
      <t>イッパン</t>
    </rPh>
    <rPh sb="2" eb="4">
      <t>チョウサ</t>
    </rPh>
    <rPh sb="4" eb="6">
      <t>ギョウム</t>
    </rPh>
    <rPh sb="6" eb="7">
      <t>ヒ</t>
    </rPh>
    <phoneticPr fontId="3"/>
  </si>
  <si>
    <t>機械運搬　3ｔ車（2.9吊クレーン付）</t>
    <rPh sb="0" eb="2">
      <t>キカイ</t>
    </rPh>
    <rPh sb="2" eb="4">
      <t>ウンパン</t>
    </rPh>
    <rPh sb="7" eb="8">
      <t>シャ</t>
    </rPh>
    <rPh sb="12" eb="13">
      <t>ツリ</t>
    </rPh>
    <rPh sb="17" eb="18">
      <t>ツ</t>
    </rPh>
    <phoneticPr fontId="3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</si>
  <si>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</si>
  <si>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</si>
  <si>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軽油</t>
    <rPh sb="0" eb="2">
      <t>ケイユ</t>
    </rPh>
    <phoneticPr fontId="3"/>
  </si>
  <si>
    <t>特殊運転手</t>
    <rPh sb="0" eb="2">
      <t>トクシュ</t>
    </rPh>
    <rPh sb="2" eb="5">
      <t>ウンテンシュ</t>
    </rPh>
    <phoneticPr fontId="3"/>
  </si>
  <si>
    <t>トラック損料</t>
    <rPh sb="4" eb="6">
      <t>ソンリョウ</t>
    </rPh>
    <phoneticPr fontId="3"/>
  </si>
  <si>
    <t>L</t>
    <phoneticPr fontId="3"/>
  </si>
  <si>
    <t>人</t>
    <rPh sb="0" eb="1">
      <t>ヒト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</si>
  <si>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</si>
  <si>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</si>
  <si>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ライトバン込</t>
    <phoneticPr fontId="3"/>
  </si>
  <si>
    <t>現場内小運搬</t>
    <rPh sb="0" eb="2">
      <t>ゲンバ</t>
    </rPh>
    <rPh sb="2" eb="3">
      <t>ナイ</t>
    </rPh>
    <rPh sb="3" eb="4">
      <t>ショウ</t>
    </rPh>
    <rPh sb="4" eb="6">
      <t>ウンパン</t>
    </rPh>
    <phoneticPr fontId="3"/>
  </si>
  <si>
    <t>戸石グラウンド改修設計業務</t>
    <rPh sb="0" eb="2">
      <t>トイシ</t>
    </rPh>
    <rPh sb="7" eb="9">
      <t>カイシュウ</t>
    </rPh>
    <rPh sb="9" eb="11">
      <t>セッケイ</t>
    </rPh>
    <rPh sb="11" eb="13">
      <t>ギョウム</t>
    </rPh>
    <phoneticPr fontId="3"/>
  </si>
  <si>
    <t>改修設計</t>
    <rPh sb="0" eb="2">
      <t>カイシュウ</t>
    </rPh>
    <rPh sb="2" eb="4">
      <t>セッケイ</t>
    </rPh>
    <phoneticPr fontId="3"/>
  </si>
  <si>
    <t>設計計画</t>
    <rPh sb="0" eb="2">
      <t>セッケイ</t>
    </rPh>
    <rPh sb="2" eb="4">
      <t>ケイカク</t>
    </rPh>
    <phoneticPr fontId="3"/>
  </si>
  <si>
    <t>与条件確認及び現地踏査</t>
    <rPh sb="0" eb="3">
      <t>ヨジョウケン</t>
    </rPh>
    <rPh sb="3" eb="5">
      <t>カクニン</t>
    </rPh>
    <rPh sb="5" eb="6">
      <t>オヨ</t>
    </rPh>
    <rPh sb="7" eb="9">
      <t>ゲンチ</t>
    </rPh>
    <rPh sb="9" eb="11">
      <t>トウサ</t>
    </rPh>
    <phoneticPr fontId="3"/>
  </si>
  <si>
    <t>実施設計図作成</t>
    <rPh sb="0" eb="2">
      <t>ジッシ</t>
    </rPh>
    <rPh sb="2" eb="4">
      <t>セッケイ</t>
    </rPh>
    <rPh sb="4" eb="5">
      <t>ズ</t>
    </rPh>
    <rPh sb="5" eb="7">
      <t>サクセイ</t>
    </rPh>
    <phoneticPr fontId="3"/>
  </si>
  <si>
    <t>数量計算</t>
    <rPh sb="0" eb="2">
      <t>スウリョウ</t>
    </rPh>
    <rPh sb="2" eb="4">
      <t>ケイサン</t>
    </rPh>
    <phoneticPr fontId="3"/>
  </si>
  <si>
    <t>照査</t>
    <rPh sb="0" eb="2">
      <t>ショウサ</t>
    </rPh>
    <phoneticPr fontId="3"/>
  </si>
  <si>
    <t>報告書作成</t>
    <rPh sb="0" eb="3">
      <t>ホウコクショ</t>
    </rPh>
    <rPh sb="3" eb="5">
      <t>サクセイ</t>
    </rPh>
    <phoneticPr fontId="3"/>
  </si>
  <si>
    <t>作業区分</t>
    <rPh sb="0" eb="2">
      <t>サギョウ</t>
    </rPh>
    <rPh sb="2" eb="4">
      <t>クブン</t>
    </rPh>
    <phoneticPr fontId="3"/>
  </si>
  <si>
    <t>延べ人日数</t>
    <rPh sb="0" eb="1">
      <t>ノ</t>
    </rPh>
    <rPh sb="2" eb="3">
      <t>ヒト</t>
    </rPh>
    <rPh sb="3" eb="4">
      <t>ヒ</t>
    </rPh>
    <rPh sb="4" eb="5">
      <t>スウ</t>
    </rPh>
    <phoneticPr fontId="3"/>
  </si>
  <si>
    <t>排水設計（雨水排水、暗渠排水等）</t>
    <rPh sb="0" eb="2">
      <t>ハイスイ</t>
    </rPh>
    <rPh sb="2" eb="4">
      <t>セッケイ</t>
    </rPh>
    <rPh sb="5" eb="7">
      <t>ウスイ</t>
    </rPh>
    <rPh sb="7" eb="9">
      <t>ハイスイ</t>
    </rPh>
    <rPh sb="10" eb="12">
      <t>アンキョ</t>
    </rPh>
    <rPh sb="12" eb="14">
      <t>ハイスイ</t>
    </rPh>
    <rPh sb="14" eb="15">
      <t>トウ</t>
    </rPh>
    <phoneticPr fontId="3"/>
  </si>
  <si>
    <t>囲障設計（防球ネット）</t>
    <rPh sb="0" eb="2">
      <t>イショウ</t>
    </rPh>
    <rPh sb="2" eb="4">
      <t>セッケイ</t>
    </rPh>
    <rPh sb="5" eb="7">
      <t>ボウキュウ</t>
    </rPh>
    <phoneticPr fontId="3"/>
  </si>
  <si>
    <t>電気設計（照明灯）</t>
    <rPh sb="0" eb="2">
      <t>デンキ</t>
    </rPh>
    <rPh sb="2" eb="4">
      <t>セッケイ</t>
    </rPh>
    <rPh sb="5" eb="7">
      <t>ショウメイ</t>
    </rPh>
    <rPh sb="7" eb="8">
      <t>トウ</t>
    </rPh>
    <phoneticPr fontId="3"/>
  </si>
  <si>
    <t>給水設計（散水栓、トイレ給水）</t>
    <rPh sb="0" eb="2">
      <t>キュウスイ</t>
    </rPh>
    <rPh sb="2" eb="4">
      <t>セッケイ</t>
    </rPh>
    <rPh sb="5" eb="8">
      <t>サンスイセン</t>
    </rPh>
    <rPh sb="12" eb="14">
      <t>キュウスイ</t>
    </rPh>
    <phoneticPr fontId="3"/>
  </si>
  <si>
    <t>施設設計（バックネット等）</t>
    <rPh sb="0" eb="2">
      <t>シセツ</t>
    </rPh>
    <rPh sb="2" eb="4">
      <t>セッケイ</t>
    </rPh>
    <rPh sb="11" eb="12">
      <t>トウ</t>
    </rPh>
    <phoneticPr fontId="3"/>
  </si>
  <si>
    <t>トイレ設計</t>
    <rPh sb="3" eb="5">
      <t>セッケイ</t>
    </rPh>
    <phoneticPr fontId="3"/>
  </si>
  <si>
    <t>理事・技師長</t>
    <rPh sb="0" eb="2">
      <t>リジ</t>
    </rPh>
    <rPh sb="3" eb="6">
      <t>ギシチョウ</t>
    </rPh>
    <phoneticPr fontId="3"/>
  </si>
  <si>
    <t>主任技師</t>
    <rPh sb="0" eb="2">
      <t>シュニン</t>
    </rPh>
    <rPh sb="2" eb="4">
      <t>ギシ</t>
    </rPh>
    <phoneticPr fontId="3"/>
  </si>
  <si>
    <t>技師（A)</t>
    <rPh sb="0" eb="2">
      <t>ギシ</t>
    </rPh>
    <phoneticPr fontId="3"/>
  </si>
  <si>
    <t>技師（B)</t>
    <rPh sb="0" eb="2">
      <t>ギシ</t>
    </rPh>
    <phoneticPr fontId="3"/>
  </si>
  <si>
    <t>技師（C)</t>
    <rPh sb="0" eb="2">
      <t>ギシ</t>
    </rPh>
    <phoneticPr fontId="3"/>
  </si>
  <si>
    <t>技術員</t>
    <rPh sb="0" eb="3">
      <t>ギジュツイン</t>
    </rPh>
    <phoneticPr fontId="3"/>
  </si>
  <si>
    <t>人日計</t>
    <rPh sb="0" eb="1">
      <t>ヒト</t>
    </rPh>
    <rPh sb="1" eb="2">
      <t>ヒ</t>
    </rPh>
    <rPh sb="2" eb="3">
      <t>ケイ</t>
    </rPh>
    <phoneticPr fontId="3"/>
  </si>
  <si>
    <t>単価</t>
    <rPh sb="0" eb="2">
      <t>タンカ</t>
    </rPh>
    <phoneticPr fontId="3"/>
  </si>
  <si>
    <t>変化率</t>
    <rPh sb="0" eb="2">
      <t>ヘンカ</t>
    </rPh>
    <rPh sb="2" eb="3">
      <t>リツ</t>
    </rPh>
    <phoneticPr fontId="3"/>
  </si>
  <si>
    <t>合計</t>
    <rPh sb="0" eb="2">
      <t>ゴウケイ</t>
    </rPh>
    <phoneticPr fontId="3"/>
  </si>
  <si>
    <t>小計</t>
    <rPh sb="0" eb="1">
      <t>ショウ</t>
    </rPh>
    <rPh sb="1" eb="2">
      <t>ケイ</t>
    </rPh>
    <phoneticPr fontId="3"/>
  </si>
  <si>
    <t>与条件確認及び現地踏査</t>
    <rPh sb="0" eb="3">
      <t>ヨジョウケン</t>
    </rPh>
    <rPh sb="3" eb="5">
      <t>カクニン</t>
    </rPh>
    <rPh sb="5" eb="6">
      <t>オヨ</t>
    </rPh>
    <rPh sb="7" eb="9">
      <t>ゲンチ</t>
    </rPh>
    <rPh sb="9" eb="11">
      <t>トウサ</t>
    </rPh>
    <phoneticPr fontId="3"/>
  </si>
  <si>
    <t>計画設計</t>
    <rPh sb="0" eb="2">
      <t>ケイカク</t>
    </rPh>
    <rPh sb="2" eb="4">
      <t>セッケイ</t>
    </rPh>
    <phoneticPr fontId="3"/>
  </si>
  <si>
    <t>設計計画</t>
    <rPh sb="0" eb="2">
      <t>セッケイ</t>
    </rPh>
    <rPh sb="2" eb="4">
      <t>ケイカク</t>
    </rPh>
    <phoneticPr fontId="3"/>
  </si>
  <si>
    <t>数量計算</t>
    <rPh sb="0" eb="2">
      <t>スウリョウ</t>
    </rPh>
    <rPh sb="2" eb="4">
      <t>ケイサン</t>
    </rPh>
    <phoneticPr fontId="3"/>
  </si>
  <si>
    <t>照査</t>
    <rPh sb="0" eb="2">
      <t>ショウサ</t>
    </rPh>
    <phoneticPr fontId="3"/>
  </si>
  <si>
    <t>報告書作成</t>
    <rPh sb="0" eb="3">
      <t>ホウコクショ</t>
    </rPh>
    <rPh sb="3" eb="5">
      <t>サクセイ</t>
    </rPh>
    <phoneticPr fontId="3"/>
  </si>
  <si>
    <t>打合せ</t>
    <rPh sb="0" eb="2">
      <t>ウチアワ</t>
    </rPh>
    <phoneticPr fontId="3"/>
  </si>
  <si>
    <t>中間３回</t>
    <rPh sb="0" eb="2">
      <t>チュウカン</t>
    </rPh>
    <rPh sb="3" eb="4">
      <t>カイ</t>
    </rPh>
    <phoneticPr fontId="3"/>
  </si>
  <si>
    <t>業務着手時</t>
    <rPh sb="0" eb="2">
      <t>ギョウム</t>
    </rPh>
    <rPh sb="2" eb="4">
      <t>チャクシュ</t>
    </rPh>
    <rPh sb="4" eb="5">
      <t>トキ</t>
    </rPh>
    <phoneticPr fontId="3"/>
  </si>
  <si>
    <t>中間打合せ</t>
    <rPh sb="0" eb="2">
      <t>チュウカン</t>
    </rPh>
    <rPh sb="2" eb="4">
      <t>ウチアワ</t>
    </rPh>
    <phoneticPr fontId="3"/>
  </si>
  <si>
    <t>成果品納入時</t>
    <rPh sb="0" eb="2">
      <t>セイカ</t>
    </rPh>
    <rPh sb="2" eb="3">
      <t>ヒン</t>
    </rPh>
    <rPh sb="3" eb="5">
      <t>ノウニュウ</t>
    </rPh>
    <rPh sb="5" eb="6">
      <t>ジ</t>
    </rPh>
    <phoneticPr fontId="3"/>
  </si>
  <si>
    <t>打合せ</t>
    <rPh sb="0" eb="2">
      <t>ウチアワ</t>
    </rPh>
    <phoneticPr fontId="3"/>
  </si>
  <si>
    <t>中間３回</t>
    <rPh sb="0" eb="2">
      <t>チュウカン</t>
    </rPh>
    <rPh sb="3" eb="4">
      <t>カイ</t>
    </rPh>
    <phoneticPr fontId="3"/>
  </si>
  <si>
    <t>直接原価</t>
    <rPh sb="0" eb="2">
      <t>チョクセツ</t>
    </rPh>
    <rPh sb="2" eb="4">
      <t>ゲンカ</t>
    </rPh>
    <phoneticPr fontId="3"/>
  </si>
  <si>
    <t>その他原価</t>
    <rPh sb="2" eb="3">
      <t>タ</t>
    </rPh>
    <rPh sb="3" eb="5">
      <t>ゲンカ</t>
    </rPh>
    <phoneticPr fontId="3"/>
  </si>
  <si>
    <t>業務原価</t>
    <rPh sb="0" eb="2">
      <t>ギョウム</t>
    </rPh>
    <rPh sb="2" eb="4">
      <t>ゲンカ</t>
    </rPh>
    <phoneticPr fontId="3"/>
  </si>
  <si>
    <t>業務価格</t>
    <rPh sb="0" eb="2">
      <t>ギョウム</t>
    </rPh>
    <rPh sb="2" eb="4">
      <t>カカク</t>
    </rPh>
    <phoneticPr fontId="3"/>
  </si>
  <si>
    <t>式</t>
    <rPh sb="0" eb="1">
      <t>シキ</t>
    </rPh>
    <phoneticPr fontId="3"/>
  </si>
  <si>
    <t>A=0.02km2</t>
    <phoneticPr fontId="3"/>
  </si>
  <si>
    <t>測量業務</t>
    <rPh sb="0" eb="2">
      <t>ソクリョウ</t>
    </rPh>
    <rPh sb="2" eb="4">
      <t>ギョウム</t>
    </rPh>
    <phoneticPr fontId="3"/>
  </si>
  <si>
    <t>式</t>
    <rPh sb="0" eb="1">
      <t>シキ</t>
    </rPh>
    <phoneticPr fontId="3"/>
  </si>
  <si>
    <t>設計業務</t>
    <rPh sb="0" eb="2">
      <t>セッケイ</t>
    </rPh>
    <rPh sb="2" eb="4">
      <t>ギョウム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</si>
  <si>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</si>
  <si>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〃</t>
    <phoneticPr fontId="3"/>
  </si>
  <si>
    <t>業務価格</t>
    <rPh sb="0" eb="2">
      <t>ギョウム</t>
    </rPh>
    <rPh sb="2" eb="4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</si>
  <si>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</si>
  <si>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％</t>
    <phoneticPr fontId="3"/>
  </si>
  <si>
    <t>業務委託料</t>
    <rPh sb="0" eb="2">
      <t>ギョウム</t>
    </rPh>
    <rPh sb="2" eb="5">
      <t>イタクリョウ</t>
    </rPh>
    <phoneticPr fontId="3"/>
  </si>
  <si>
    <t>測量業務</t>
    <rPh sb="0" eb="2">
      <t>ソクリョウ</t>
    </rPh>
    <rPh sb="2" eb="4">
      <t>ギョウム</t>
    </rPh>
    <phoneticPr fontId="3"/>
  </si>
  <si>
    <t>設計業務</t>
    <rPh sb="0" eb="2">
      <t>セッケイ</t>
    </rPh>
    <rPh sb="2" eb="4">
      <t>ギョウム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</si>
  <si>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</si>
  <si>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・</t>
    <phoneticPr fontId="3"/>
  </si>
  <si>
    <t>・</t>
    <phoneticPr fontId="3"/>
  </si>
  <si>
    <t>工事費算出</t>
    <rPh sb="0" eb="3">
      <t>コウジヒ</t>
    </rPh>
    <rPh sb="3" eb="5">
      <t>サンシュツ</t>
    </rPh>
    <phoneticPr fontId="3"/>
  </si>
  <si>
    <t>平地・耕地</t>
    <rPh sb="0" eb="2">
      <t>ヘイチ</t>
    </rPh>
    <rPh sb="3" eb="5">
      <t>コウチ</t>
    </rPh>
    <phoneticPr fontId="3"/>
  </si>
  <si>
    <r>
      <t xml:space="preserve">曲線数0　　                       </t>
    </r>
    <r>
      <rPr>
        <sz val="11"/>
        <rFont val="ＭＳ Ｐ明朝"/>
        <family val="1"/>
        <charset val="128"/>
      </rPr>
      <t>　測点間隔20ｍ</t>
    </r>
    <rPh sb="0" eb="2">
      <t>キョクセン</t>
    </rPh>
    <rPh sb="2" eb="3">
      <t>スウ</t>
    </rPh>
    <rPh sb="30" eb="32">
      <t>ソクテン</t>
    </rPh>
    <rPh sb="32" eb="34">
      <t>カンカク</t>
    </rPh>
    <phoneticPr fontId="3"/>
  </si>
  <si>
    <t>平地・耕地、クロソイド曲線なし、測点間隔20ｍ、測量幅100ｍ</t>
    <rPh sb="0" eb="2">
      <t>ヘイチ</t>
    </rPh>
    <rPh sb="3" eb="4">
      <t>タガヤ</t>
    </rPh>
    <rPh sb="4" eb="5">
      <t>チ</t>
    </rPh>
    <rPh sb="11" eb="13">
      <t>キョクセン</t>
    </rPh>
    <rPh sb="16" eb="18">
      <t>ソクテン</t>
    </rPh>
    <rPh sb="18" eb="20">
      <t>カンカク</t>
    </rPh>
    <rPh sb="24" eb="26">
      <t>ソクリョウ</t>
    </rPh>
    <rPh sb="26" eb="27">
      <t>ハバ</t>
    </rPh>
    <phoneticPr fontId="3"/>
  </si>
  <si>
    <t>内訳書（測量業務）参照</t>
    <rPh sb="4" eb="6">
      <t>ソクリョウ</t>
    </rPh>
    <rPh sb="6" eb="8">
      <t>ギョウム</t>
    </rPh>
    <rPh sb="9" eb="11">
      <t>サンショウ</t>
    </rPh>
    <phoneticPr fontId="3"/>
  </si>
  <si>
    <t>内訳書（設計業務）参照</t>
    <rPh sb="0" eb="3">
      <t>ウチワケショ</t>
    </rPh>
    <rPh sb="4" eb="6">
      <t>セッケイ</t>
    </rPh>
    <rPh sb="6" eb="8">
      <t>ギョウム</t>
    </rPh>
    <rPh sb="9" eb="11">
      <t>サンショウ</t>
    </rPh>
    <phoneticPr fontId="3"/>
  </si>
  <si>
    <t>内訳書（地質調査業務）参照</t>
    <rPh sb="0" eb="3">
      <t>ウチワケショ</t>
    </rPh>
    <rPh sb="4" eb="6">
      <t>チシツ</t>
    </rPh>
    <rPh sb="6" eb="8">
      <t>チョウサ</t>
    </rPh>
    <rPh sb="8" eb="10">
      <t>ギョウム</t>
    </rPh>
    <rPh sb="11" eb="13">
      <t>サンショウ</t>
    </rPh>
    <phoneticPr fontId="3"/>
  </si>
  <si>
    <t>業務当り</t>
    <rPh sb="0" eb="2">
      <t>ギョウム</t>
    </rPh>
    <rPh sb="2" eb="3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</si>
</sst>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.00_ "/>
    <numFmt numFmtId="177" formatCode="#,##0.0_ "/>
    <numFmt numFmtId="178" formatCode="0.0"/>
    <numFmt numFmtId="179" formatCode="#,###"/>
    <numFmt numFmtId="180" formatCode="#,##0_ "/>
    <numFmt numFmtId="181" formatCode="#,##0.0"/>
    <numFmt numFmtId="182" formatCode="0.0_);[Red]\(0.0\)"/>
    <numFmt numFmtId="183" formatCode="0.00_);[Red]\(0.00\)"/>
    <numFmt numFmtId="184" formatCode="0.0%"/>
    <numFmt numFmtId="185" formatCode="0.0_ "/>
    <numFmt numFmtId="186" formatCode="0.00_ "/>
    <numFmt numFmtId="187" formatCode="[DBNum3][$-411]0"/>
    <numFmt numFmtId="188" formatCode="0;[Red]0"/>
    <numFmt numFmtId="189" formatCode="#,##0;[Red]#,##0"/>
    <numFmt numFmtId="190" formatCode="[$-411]ggge&quot;年&quot;m&quot;月&quot;d&quot;日&quot;;@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ＭＳ Ｐ明朝"/>
      <family val="1"/>
      <charset val="128"/>
    </font>
    <font>
      <sz val="25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0"/>
      <name val="ＭＳ 明朝"/>
      <family val="1"/>
      <charset val="128"/>
    </font>
    <font>
      <sz val="26"/>
      <name val="ＭＳ Ｐ明朝"/>
      <family val="1"/>
      <charset val="128"/>
    </font>
    <font>
      <sz val="7"/>
      <name val="ＭＳ 明朝"/>
      <family val="1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1" fillId="0" borderId="0">
      <alignment vertical="center"/>
    </xf>
    <xf numFmtId="0" fontId="21" fillId="0" borderId="0"/>
  </cellStyleXfs>
  <cellXfs count="7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/>
    <xf numFmtId="3" fontId="0" fillId="0" borderId="0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180" fontId="0" fillId="0" borderId="0" xfId="0" applyNumberForma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80" fontId="6" fillId="0" borderId="12" xfId="0" applyNumberFormat="1" applyFont="1" applyBorder="1" applyAlignment="1">
      <alignment horizontal="center"/>
    </xf>
    <xf numFmtId="180" fontId="6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80" fontId="0" fillId="0" borderId="15" xfId="0" applyNumberFormat="1" applyBorder="1" applyAlignment="1">
      <alignment horizontal="right"/>
    </xf>
    <xf numFmtId="180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80" fontId="0" fillId="0" borderId="19" xfId="0" applyNumberFormat="1" applyBorder="1" applyAlignment="1">
      <alignment horizontal="right"/>
    </xf>
    <xf numFmtId="180" fontId="0" fillId="0" borderId="20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80" fontId="0" fillId="0" borderId="23" xfId="0" applyNumberFormat="1" applyBorder="1" applyAlignment="1">
      <alignment horizontal="left"/>
    </xf>
    <xf numFmtId="180" fontId="0" fillId="0" borderId="22" xfId="0" applyNumberFormat="1" applyBorder="1" applyAlignment="1">
      <alignment horizontal="right"/>
    </xf>
    <xf numFmtId="180" fontId="0" fillId="0" borderId="24" xfId="0" applyNumberFormat="1" applyBorder="1" applyAlignment="1">
      <alignment horizontal="right"/>
    </xf>
    <xf numFmtId="180" fontId="0" fillId="0" borderId="18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80" fontId="0" fillId="0" borderId="27" xfId="0" applyNumberFormat="1" applyBorder="1" applyAlignment="1">
      <alignment horizontal="right"/>
    </xf>
    <xf numFmtId="180" fontId="0" fillId="0" borderId="28" xfId="0" applyNumberFormat="1" applyBorder="1" applyAlignment="1">
      <alignment horizontal="left"/>
    </xf>
    <xf numFmtId="0" fontId="9" fillId="0" borderId="22" xfId="0" applyFont="1" applyBorder="1" applyAlignment="1">
      <alignment horizontal="center"/>
    </xf>
    <xf numFmtId="180" fontId="0" fillId="0" borderId="16" xfId="0" applyNumberFormat="1" applyBorder="1" applyAlignment="1">
      <alignment horizontal="center"/>
    </xf>
    <xf numFmtId="180" fontId="0" fillId="0" borderId="20" xfId="0" quotePrefix="1" applyNumberForma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shrinkToFit="1"/>
    </xf>
    <xf numFmtId="181" fontId="10" fillId="0" borderId="0" xfId="0" applyNumberFormat="1" applyFont="1" applyAlignment="1">
      <alignment horizontal="center" shrinkToFit="1"/>
    </xf>
    <xf numFmtId="3" fontId="10" fillId="0" borderId="0" xfId="0" applyNumberFormat="1" applyFont="1" applyAlignment="1">
      <alignment horizontal="center" shrinkToFit="1"/>
    </xf>
    <xf numFmtId="0" fontId="10" fillId="0" borderId="0" xfId="0" applyFont="1" applyAlignment="1">
      <alignment horizontal="right" shrinkToFit="1"/>
    </xf>
    <xf numFmtId="0" fontId="10" fillId="0" borderId="0" xfId="0" applyFont="1" applyAlignment="1">
      <alignment horizont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" fontId="10" fillId="0" borderId="3" xfId="0" applyNumberFormat="1" applyFont="1" applyBorder="1" applyAlignment="1">
      <alignment horizontal="center" shrinkToFit="1"/>
    </xf>
    <xf numFmtId="0" fontId="10" fillId="0" borderId="3" xfId="0" applyFont="1" applyBorder="1" applyAlignment="1">
      <alignment horizontal="right" shrinkToFit="1"/>
    </xf>
    <xf numFmtId="0" fontId="10" fillId="0" borderId="4" xfId="0" applyFont="1" applyBorder="1" applyAlignment="1">
      <alignment shrinkToFit="1"/>
    </xf>
    <xf numFmtId="0" fontId="10" fillId="0" borderId="0" xfId="0" applyFont="1" applyBorder="1" applyAlignment="1">
      <alignment vertical="center" shrinkToFit="1"/>
    </xf>
    <xf numFmtId="3" fontId="10" fillId="0" borderId="0" xfId="0" applyNumberFormat="1" applyFont="1" applyBorder="1" applyAlignment="1">
      <alignment horizontal="center" shrinkToFit="1"/>
    </xf>
    <xf numFmtId="0" fontId="10" fillId="0" borderId="0" xfId="0" applyFont="1" applyBorder="1" applyAlignment="1">
      <alignment horizontal="right" shrinkToFit="1"/>
    </xf>
    <xf numFmtId="0" fontId="10" fillId="0" borderId="6" xfId="0" applyFont="1" applyBorder="1" applyAlignment="1">
      <alignment shrinkToFit="1"/>
    </xf>
    <xf numFmtId="0" fontId="10" fillId="0" borderId="2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Border="1" applyAlignment="1">
      <alignment shrinkToFit="1"/>
    </xf>
    <xf numFmtId="181" fontId="10" fillId="0" borderId="0" xfId="0" applyNumberFormat="1" applyFont="1" applyBorder="1" applyAlignment="1">
      <alignment horizontal="center" shrinkToFit="1"/>
    </xf>
    <xf numFmtId="0" fontId="10" fillId="0" borderId="0" xfId="0" applyFont="1" applyAlignment="1"/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19" xfId="0" quotePrefix="1" applyNumberFormat="1" applyFont="1" applyBorder="1" applyAlignment="1">
      <alignment horizontal="left" vertical="center" shrinkToFit="1"/>
    </xf>
    <xf numFmtId="0" fontId="10" fillId="0" borderId="19" xfId="0" quotePrefix="1" applyFont="1" applyBorder="1" applyAlignment="1">
      <alignment horizontal="left" vertical="center" shrinkToFit="1"/>
    </xf>
    <xf numFmtId="3" fontId="10" fillId="0" borderId="0" xfId="0" applyNumberFormat="1" applyFont="1"/>
    <xf numFmtId="184" fontId="10" fillId="0" borderId="19" xfId="0" applyNumberFormat="1" applyFont="1" applyBorder="1" applyAlignment="1">
      <alignment horizontal="left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9" fontId="10" fillId="0" borderId="19" xfId="0" applyNumberFormat="1" applyFont="1" applyBorder="1" applyAlignment="1">
      <alignment horizontal="left" vertical="center" shrinkToFit="1"/>
    </xf>
    <xf numFmtId="10" fontId="10" fillId="0" borderId="19" xfId="0" quotePrefix="1" applyNumberFormat="1" applyFont="1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 shrinkToFit="1"/>
    </xf>
    <xf numFmtId="10" fontId="10" fillId="0" borderId="19" xfId="0" applyNumberFormat="1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shrinkToFit="1"/>
    </xf>
    <xf numFmtId="0" fontId="10" fillId="0" borderId="27" xfId="0" applyFont="1" applyBorder="1" applyAlignment="1">
      <alignment horizontal="left" vertical="center" shrinkToFit="1"/>
    </xf>
    <xf numFmtId="181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shrinkToFit="1"/>
    </xf>
    <xf numFmtId="10" fontId="10" fillId="0" borderId="27" xfId="0" applyNumberFormat="1" applyFont="1" applyBorder="1" applyAlignment="1">
      <alignment horizontal="left" vertical="center" shrinkToFit="1"/>
    </xf>
    <xf numFmtId="0" fontId="10" fillId="0" borderId="21" xfId="0" applyFont="1" applyBorder="1" applyAlignment="1">
      <alignment horizontal="center" shrinkToFit="1"/>
    </xf>
    <xf numFmtId="0" fontId="10" fillId="0" borderId="26" xfId="0" quotePrefix="1" applyFont="1" applyBorder="1" applyAlignment="1">
      <alignment horizontal="center" vertical="center" shrinkToFit="1"/>
    </xf>
    <xf numFmtId="0" fontId="10" fillId="0" borderId="27" xfId="0" applyNumberFormat="1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3" fontId="0" fillId="0" borderId="0" xfId="0" applyNumberFormat="1" applyAlignment="1">
      <alignment shrinkToFit="1"/>
    </xf>
    <xf numFmtId="0" fontId="0" fillId="0" borderId="0" xfId="0" applyAlignment="1">
      <alignment horizontal="right" shrinkToFit="1"/>
    </xf>
    <xf numFmtId="0" fontId="10" fillId="0" borderId="19" xfId="0" applyNumberFormat="1" applyFont="1" applyBorder="1" applyAlignment="1">
      <alignment horizontal="left" vertical="center" shrinkToFit="1"/>
    </xf>
    <xf numFmtId="2" fontId="0" fillId="0" borderId="0" xfId="0" applyNumberFormat="1"/>
    <xf numFmtId="184" fontId="10" fillId="0" borderId="19" xfId="0" quotePrefix="1" applyNumberFormat="1" applyFont="1" applyBorder="1" applyAlignment="1">
      <alignment horizontal="left" vertical="center" shrinkToFit="1"/>
    </xf>
    <xf numFmtId="3" fontId="0" fillId="0" borderId="0" xfId="0" applyNumberFormat="1" applyBorder="1" applyAlignment="1">
      <alignment horizontal="center" vertical="center"/>
    </xf>
    <xf numFmtId="178" fontId="0" fillId="0" borderId="0" xfId="0" applyNumberFormat="1"/>
    <xf numFmtId="1" fontId="0" fillId="0" borderId="0" xfId="0" applyNumberFormat="1"/>
    <xf numFmtId="0" fontId="10" fillId="0" borderId="15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9" xfId="0" quotePrefix="1" applyNumberFormat="1" applyFont="1" applyBorder="1" applyAlignment="1">
      <alignment horizontal="center" vertical="center" shrinkToFit="1"/>
    </xf>
    <xf numFmtId="3" fontId="10" fillId="0" borderId="19" xfId="0" applyNumberFormat="1" applyFont="1" applyBorder="1" applyAlignment="1">
      <alignment horizontal="center" vertical="center" shrinkToFit="1"/>
    </xf>
    <xf numFmtId="0" fontId="17" fillId="0" borderId="37" xfId="4" applyFont="1" applyBorder="1"/>
    <xf numFmtId="0" fontId="17" fillId="0" borderId="35" xfId="4" applyFont="1" applyBorder="1"/>
    <xf numFmtId="0" fontId="17" fillId="0" borderId="36" xfId="4" applyFont="1" applyBorder="1"/>
    <xf numFmtId="0" fontId="17" fillId="0" borderId="0" xfId="4" applyFont="1"/>
    <xf numFmtId="0" fontId="17" fillId="0" borderId="45" xfId="4" applyFont="1" applyBorder="1" applyAlignment="1">
      <alignment horizontal="center" vertical="center"/>
    </xf>
    <xf numFmtId="0" fontId="17" fillId="0" borderId="0" xfId="4" applyFont="1" applyBorder="1" applyAlignment="1"/>
    <xf numFmtId="0" fontId="17" fillId="0" borderId="7" xfId="4" applyFont="1" applyBorder="1" applyAlignment="1">
      <alignment horizontal="center" vertical="center"/>
    </xf>
    <xf numFmtId="0" fontId="17" fillId="0" borderId="0" xfId="4" applyFont="1" applyBorder="1" applyAlignment="1">
      <alignment vertical="top"/>
    </xf>
    <xf numFmtId="0" fontId="11" fillId="0" borderId="0" xfId="3" applyFont="1" applyBorder="1" applyAlignment="1">
      <alignment vertical="center"/>
    </xf>
    <xf numFmtId="0" fontId="17" fillId="0" borderId="7" xfId="4" applyFont="1" applyBorder="1" applyAlignment="1"/>
    <xf numFmtId="0" fontId="17" fillId="0" borderId="0" xfId="4" applyFont="1" applyBorder="1"/>
    <xf numFmtId="0" fontId="17" fillId="0" borderId="46" xfId="4" applyFont="1" applyBorder="1" applyAlignment="1"/>
    <xf numFmtId="0" fontId="17" fillId="0" borderId="47" xfId="4" applyFont="1" applyBorder="1" applyAlignment="1"/>
    <xf numFmtId="0" fontId="17" fillId="0" borderId="48" xfId="4" applyFont="1" applyBorder="1" applyAlignment="1"/>
    <xf numFmtId="0" fontId="17" fillId="0" borderId="45" xfId="4" applyFont="1" applyBorder="1" applyAlignment="1"/>
    <xf numFmtId="0" fontId="17" fillId="0" borderId="49" xfId="4" applyFont="1" applyBorder="1" applyAlignment="1"/>
    <xf numFmtId="0" fontId="17" fillId="0" borderId="0" xfId="4" applyFont="1" applyBorder="1" applyAlignment="1">
      <alignment vertical="center"/>
    </xf>
    <xf numFmtId="0" fontId="17" fillId="0" borderId="46" xfId="4" applyFont="1" applyBorder="1" applyAlignment="1">
      <alignment horizontal="center" vertical="center"/>
    </xf>
    <xf numFmtId="0" fontId="17" fillId="0" borderId="50" xfId="4" applyFont="1" applyBorder="1" applyAlignment="1"/>
    <xf numFmtId="0" fontId="17" fillId="0" borderId="51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17" fillId="0" borderId="43" xfId="4" applyFont="1" applyBorder="1" applyAlignment="1"/>
    <xf numFmtId="0" fontId="17" fillId="0" borderId="52" xfId="4" applyFont="1" applyBorder="1" applyAlignment="1"/>
    <xf numFmtId="0" fontId="17" fillId="0" borderId="53" xfId="4" applyFont="1" applyBorder="1" applyAlignment="1"/>
    <xf numFmtId="0" fontId="17" fillId="0" borderId="0" xfId="4" applyFont="1" applyBorder="1" applyAlignment="1">
      <alignment horizontal="left"/>
    </xf>
    <xf numFmtId="0" fontId="17" fillId="0" borderId="47" xfId="4" applyFont="1" applyBorder="1" applyAlignment="1">
      <alignment horizontal="left" vertical="top" wrapText="1"/>
    </xf>
    <xf numFmtId="0" fontId="10" fillId="0" borderId="47" xfId="3" applyFont="1" applyBorder="1" applyAlignment="1">
      <alignment horizontal="left" vertical="top"/>
    </xf>
    <xf numFmtId="0" fontId="10" fillId="0" borderId="54" xfId="3" applyFont="1" applyBorder="1" applyAlignment="1">
      <alignment horizontal="left" vertical="top"/>
    </xf>
    <xf numFmtId="0" fontId="17" fillId="0" borderId="43" xfId="4" applyFont="1" applyBorder="1" applyAlignment="1">
      <alignment vertical="top"/>
    </xf>
    <xf numFmtId="0" fontId="17" fillId="0" borderId="52" xfId="4" applyFont="1" applyBorder="1" applyAlignment="1">
      <alignment vertical="top"/>
    </xf>
    <xf numFmtId="0" fontId="17" fillId="0" borderId="53" xfId="4" applyFont="1" applyBorder="1" applyAlignment="1">
      <alignment horizontal="left" vertical="top"/>
    </xf>
    <xf numFmtId="0" fontId="17" fillId="0" borderId="43" xfId="4" applyFont="1" applyBorder="1" applyAlignment="1">
      <alignment horizontal="left" vertical="top"/>
    </xf>
    <xf numFmtId="0" fontId="17" fillId="0" borderId="43" xfId="4" applyFont="1" applyBorder="1" applyAlignment="1">
      <alignment horizontal="left" vertical="top" wrapText="1"/>
    </xf>
    <xf numFmtId="0" fontId="17" fillId="0" borderId="47" xfId="4" applyFont="1" applyBorder="1" applyAlignment="1">
      <alignment horizontal="center" vertical="center"/>
    </xf>
    <xf numFmtId="0" fontId="17" fillId="0" borderId="47" xfId="4" applyFont="1" applyBorder="1" applyAlignment="1">
      <alignment horizontal="left" vertical="top"/>
    </xf>
    <xf numFmtId="0" fontId="17" fillId="0" borderId="48" xfId="4" applyFont="1" applyBorder="1" applyAlignment="1">
      <alignment horizontal="left" vertical="top"/>
    </xf>
    <xf numFmtId="0" fontId="17" fillId="0" borderId="50" xfId="4" applyFont="1" applyBorder="1" applyAlignment="1">
      <alignment horizontal="left" vertical="top"/>
    </xf>
    <xf numFmtId="0" fontId="17" fillId="0" borderId="43" xfId="4" applyFont="1" applyBorder="1" applyAlignment="1">
      <alignment horizontal="distributed" vertical="center"/>
    </xf>
    <xf numFmtId="0" fontId="17" fillId="0" borderId="52" xfId="4" applyFont="1" applyBorder="1" applyAlignment="1">
      <alignment horizontal="left" vertical="top"/>
    </xf>
    <xf numFmtId="0" fontId="17" fillId="0" borderId="0" xfId="4" applyFont="1" applyBorder="1" applyAlignment="1">
      <alignment horizontal="left" vertical="top"/>
    </xf>
    <xf numFmtId="0" fontId="17" fillId="0" borderId="0" xfId="4" applyFont="1" applyBorder="1" applyAlignment="1">
      <alignment horizontal="left" vertical="top" wrapText="1"/>
    </xf>
    <xf numFmtId="188" fontId="11" fillId="0" borderId="0" xfId="4" applyNumberFormat="1" applyFont="1" applyBorder="1" applyAlignment="1">
      <alignment vertical="center"/>
    </xf>
    <xf numFmtId="188" fontId="11" fillId="0" borderId="0" xfId="3" applyNumberFormat="1" applyFont="1" applyBorder="1" applyAlignment="1">
      <alignment vertical="center"/>
    </xf>
    <xf numFmtId="0" fontId="17" fillId="0" borderId="7" xfId="4" applyFont="1" applyBorder="1" applyAlignment="1">
      <alignment horizontal="left" vertical="top" wrapText="1"/>
    </xf>
    <xf numFmtId="0" fontId="10" fillId="0" borderId="0" xfId="3" applyFont="1" applyBorder="1" applyAlignment="1">
      <alignment vertical="center"/>
    </xf>
    <xf numFmtId="0" fontId="17" fillId="0" borderId="51" xfId="4" applyFont="1" applyBorder="1" applyAlignment="1"/>
    <xf numFmtId="0" fontId="17" fillId="0" borderId="0" xfId="3" applyFont="1" applyBorder="1" applyAlignment="1">
      <alignment horizontal="left" vertical="top"/>
    </xf>
    <xf numFmtId="0" fontId="17" fillId="0" borderId="7" xfId="3" applyFont="1" applyBorder="1" applyAlignment="1">
      <alignment horizontal="left" vertical="top"/>
    </xf>
    <xf numFmtId="189" fontId="17" fillId="0" borderId="0" xfId="4" applyNumberFormat="1" applyFont="1" applyBorder="1" applyAlignment="1">
      <alignment horizontal="right" vertical="center"/>
    </xf>
    <xf numFmtId="189" fontId="17" fillId="0" borderId="49" xfId="4" applyNumberFormat="1" applyFont="1" applyBorder="1" applyAlignment="1">
      <alignment horizontal="right" vertical="center"/>
    </xf>
    <xf numFmtId="0" fontId="10" fillId="0" borderId="47" xfId="3" applyFont="1" applyBorder="1" applyAlignment="1">
      <alignment vertical="center"/>
    </xf>
    <xf numFmtId="0" fontId="10" fillId="0" borderId="54" xfId="3" applyFont="1" applyBorder="1" applyAlignment="1">
      <alignment vertical="center"/>
    </xf>
    <xf numFmtId="0" fontId="10" fillId="0" borderId="55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7" fillId="0" borderId="39" xfId="4" applyFont="1" applyBorder="1" applyAlignment="1"/>
    <xf numFmtId="0" fontId="17" fillId="0" borderId="10" xfId="4" applyFont="1" applyBorder="1" applyAlignment="1"/>
    <xf numFmtId="0" fontId="17" fillId="0" borderId="10" xfId="4" applyFont="1" applyBorder="1" applyAlignment="1">
      <alignment vertical="center"/>
    </xf>
    <xf numFmtId="189" fontId="17" fillId="0" borderId="10" xfId="4" applyNumberFormat="1" applyFont="1" applyBorder="1" applyAlignment="1">
      <alignment horizontal="right" vertical="center"/>
    </xf>
    <xf numFmtId="189" fontId="17" fillId="0" borderId="56" xfId="4" applyNumberFormat="1" applyFont="1" applyBorder="1" applyAlignment="1">
      <alignment horizontal="right" vertical="center"/>
    </xf>
    <xf numFmtId="0" fontId="10" fillId="0" borderId="57" xfId="3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0" fontId="19" fillId="0" borderId="15" xfId="0" applyFont="1" applyBorder="1" applyAlignment="1">
      <alignment vertical="center" wrapText="1" shrinkToFit="1"/>
    </xf>
    <xf numFmtId="3" fontId="10" fillId="0" borderId="35" xfId="0" applyNumberFormat="1" applyFont="1" applyBorder="1" applyAlignment="1">
      <alignment horizontal="center" shrinkToFit="1"/>
    </xf>
    <xf numFmtId="0" fontId="10" fillId="0" borderId="35" xfId="0" applyFont="1" applyBorder="1" applyAlignment="1">
      <alignment horizontal="right" shrinkToFit="1"/>
    </xf>
    <xf numFmtId="0" fontId="10" fillId="0" borderId="36" xfId="0" applyFont="1" applyBorder="1" applyAlignment="1">
      <alignment shrinkToFit="1"/>
    </xf>
    <xf numFmtId="0" fontId="10" fillId="0" borderId="7" xfId="0" applyFont="1" applyBorder="1" applyAlignment="1">
      <alignment shrinkToFit="1"/>
    </xf>
    <xf numFmtId="0" fontId="10" fillId="0" borderId="39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" fontId="10" fillId="0" borderId="22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wrapText="1"/>
    </xf>
    <xf numFmtId="10" fontId="10" fillId="0" borderId="18" xfId="0" applyNumberFormat="1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10" fillId="0" borderId="47" xfId="3" applyFont="1" applyBorder="1" applyAlignment="1">
      <alignment vertical="top" wrapText="1"/>
    </xf>
    <xf numFmtId="0" fontId="10" fillId="0" borderId="47" xfId="3" applyFont="1" applyBorder="1" applyAlignment="1">
      <alignment vertical="top"/>
    </xf>
    <xf numFmtId="3" fontId="10" fillId="0" borderId="18" xfId="0" applyNumberFormat="1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15" xfId="0" applyFont="1" applyBorder="1" applyAlignment="1">
      <alignment horizontal="center" vertical="center" shrinkToFit="1"/>
    </xf>
    <xf numFmtId="0" fontId="17" fillId="0" borderId="47" xfId="4" applyFont="1" applyBorder="1" applyAlignment="1">
      <alignment horizontal="distributed" vertical="center"/>
    </xf>
    <xf numFmtId="0" fontId="17" fillId="0" borderId="0" xfId="4" applyFont="1" applyBorder="1" applyAlignment="1">
      <alignment horizontal="distributed" vertical="center"/>
    </xf>
    <xf numFmtId="0" fontId="10" fillId="0" borderId="0" xfId="3" applyFont="1" applyBorder="1" applyAlignment="1">
      <alignment horizontal="distributed" vertical="center"/>
    </xf>
    <xf numFmtId="0" fontId="17" fillId="0" borderId="0" xfId="4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50" xfId="3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34" xfId="0" applyFont="1" applyFill="1" applyBorder="1" applyAlignment="1" applyProtection="1">
      <alignment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37" xfId="0" applyFont="1" applyFill="1" applyBorder="1" applyAlignment="1" applyProtection="1">
      <alignment vertical="center"/>
    </xf>
    <xf numFmtId="0" fontId="1" fillId="0" borderId="35" xfId="0" applyFont="1" applyFill="1" applyBorder="1" applyAlignment="1" applyProtection="1">
      <alignment vertical="center"/>
    </xf>
    <xf numFmtId="0" fontId="1" fillId="0" borderId="36" xfId="0" applyFont="1" applyFill="1" applyBorder="1" applyAlignment="1" applyProtection="1">
      <alignment vertical="center"/>
    </xf>
    <xf numFmtId="0" fontId="1" fillId="0" borderId="45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39" xfId="0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3" fontId="10" fillId="0" borderId="61" xfId="0" applyNumberFormat="1" applyFont="1" applyBorder="1" applyAlignment="1">
      <alignment horizontal="center" shrinkToFit="1"/>
    </xf>
    <xf numFmtId="3" fontId="10" fillId="0" borderId="62" xfId="0" applyNumberFormat="1" applyFont="1" applyBorder="1" applyAlignment="1">
      <alignment horizontal="center" shrinkToFit="1"/>
    </xf>
    <xf numFmtId="3" fontId="10" fillId="0" borderId="58" xfId="0" applyNumberFormat="1" applyFont="1" applyBorder="1" applyAlignment="1">
      <alignment horizontal="center" shrinkToFit="1"/>
    </xf>
    <xf numFmtId="3" fontId="10" fillId="0" borderId="61" xfId="0" applyNumberFormat="1" applyFont="1" applyBorder="1" applyAlignment="1">
      <alignment horizontal="right" shrinkToFit="1"/>
    </xf>
    <xf numFmtId="3" fontId="10" fillId="0" borderId="62" xfId="0" applyNumberFormat="1" applyFont="1" applyBorder="1" applyAlignment="1">
      <alignment horizontal="right" shrinkToFit="1"/>
    </xf>
    <xf numFmtId="3" fontId="10" fillId="0" borderId="58" xfId="0" applyNumberFormat="1" applyFont="1" applyBorder="1" applyAlignment="1">
      <alignment horizontal="right" shrinkToFit="1"/>
    </xf>
    <xf numFmtId="182" fontId="10" fillId="0" borderId="61" xfId="0" applyNumberFormat="1" applyFont="1" applyBorder="1" applyAlignment="1">
      <alignment horizontal="right" shrinkToFit="1"/>
    </xf>
    <xf numFmtId="182" fontId="10" fillId="0" borderId="62" xfId="0" applyNumberFormat="1" applyFont="1" applyBorder="1" applyAlignment="1">
      <alignment horizontal="right" shrinkToFit="1"/>
    </xf>
    <xf numFmtId="182" fontId="10" fillId="0" borderId="58" xfId="0" applyNumberFormat="1" applyFont="1" applyBorder="1" applyAlignment="1">
      <alignment horizontal="right" shrinkToFit="1"/>
    </xf>
    <xf numFmtId="182" fontId="10" fillId="0" borderId="63" xfId="2" applyNumberFormat="1" applyFont="1" applyBorder="1" applyAlignment="1">
      <alignment horizontal="right" shrinkToFit="1"/>
    </xf>
    <xf numFmtId="182" fontId="10" fillId="0" borderId="64" xfId="2" applyNumberFormat="1" applyFont="1" applyBorder="1" applyAlignment="1">
      <alignment horizontal="right" shrinkToFit="1"/>
    </xf>
    <xf numFmtId="182" fontId="10" fillId="0" borderId="8" xfId="2" applyNumberFormat="1" applyFont="1" applyBorder="1" applyAlignment="1">
      <alignment horizontal="right" shrinkToFit="1"/>
    </xf>
    <xf numFmtId="3" fontId="10" fillId="0" borderId="63" xfId="0" applyNumberFormat="1" applyFont="1" applyBorder="1" applyAlignment="1">
      <alignment horizontal="right" shrinkToFit="1"/>
    </xf>
    <xf numFmtId="3" fontId="10" fillId="0" borderId="64" xfId="0" applyNumberFormat="1" applyFont="1" applyBorder="1" applyAlignment="1">
      <alignment horizontal="right" shrinkToFit="1"/>
    </xf>
    <xf numFmtId="3" fontId="10" fillId="0" borderId="8" xfId="0" applyNumberFormat="1" applyFont="1" applyBorder="1" applyAlignment="1">
      <alignment horizontal="right" shrinkToFit="1"/>
    </xf>
    <xf numFmtId="3" fontId="10" fillId="0" borderId="19" xfId="0" applyNumberFormat="1" applyFont="1" applyBorder="1" applyAlignment="1">
      <alignment horizontal="right" shrinkToFit="1"/>
    </xf>
    <xf numFmtId="182" fontId="10" fillId="0" borderId="19" xfId="0" applyNumberFormat="1" applyFont="1" applyBorder="1" applyAlignment="1">
      <alignment horizontal="right" shrinkToFit="1"/>
    </xf>
    <xf numFmtId="182" fontId="10" fillId="0" borderId="59" xfId="0" applyNumberFormat="1" applyFont="1" applyBorder="1" applyAlignment="1">
      <alignment horizontal="right" shrinkToFit="1"/>
    </xf>
    <xf numFmtId="182" fontId="10" fillId="0" borderId="60" xfId="0" applyNumberFormat="1" applyFont="1" applyBorder="1" applyAlignment="1">
      <alignment horizontal="right" shrinkToFit="1"/>
    </xf>
    <xf numFmtId="182" fontId="10" fillId="0" borderId="9" xfId="0" applyNumberFormat="1" applyFont="1" applyBorder="1" applyAlignment="1">
      <alignment horizontal="right" shrinkToFit="1"/>
    </xf>
    <xf numFmtId="3" fontId="10" fillId="0" borderId="59" xfId="0" applyNumberFormat="1" applyFont="1" applyBorder="1" applyAlignment="1">
      <alignment horizontal="right" shrinkToFit="1"/>
    </xf>
    <xf numFmtId="3" fontId="10" fillId="0" borderId="60" xfId="0" applyNumberFormat="1" applyFont="1" applyBorder="1" applyAlignment="1">
      <alignment horizontal="right" shrinkToFit="1"/>
    </xf>
    <xf numFmtId="3" fontId="10" fillId="0" borderId="9" xfId="0" applyNumberFormat="1" applyFont="1" applyBorder="1" applyAlignment="1">
      <alignment horizontal="right" shrinkToFit="1"/>
    </xf>
    <xf numFmtId="3" fontId="10" fillId="0" borderId="63" xfId="0" applyNumberFormat="1" applyFont="1" applyBorder="1" applyAlignment="1">
      <alignment horizontal="left" shrinkToFit="1"/>
    </xf>
    <xf numFmtId="3" fontId="10" fillId="0" borderId="64" xfId="0" applyNumberFormat="1" applyFont="1" applyBorder="1" applyAlignment="1">
      <alignment horizontal="left" shrinkToFit="1"/>
    </xf>
    <xf numFmtId="3" fontId="10" fillId="0" borderId="8" xfId="0" applyNumberFormat="1" applyFont="1" applyBorder="1" applyAlignment="1">
      <alignment horizontal="left" shrinkToFit="1"/>
    </xf>
    <xf numFmtId="182" fontId="10" fillId="0" borderId="66" xfId="0" applyNumberFormat="1" applyFont="1" applyBorder="1" applyAlignment="1">
      <alignment horizontal="right" shrinkToFit="1"/>
    </xf>
    <xf numFmtId="182" fontId="10" fillId="0" borderId="1" xfId="0" applyNumberFormat="1" applyFont="1" applyBorder="1" applyAlignment="1">
      <alignment horizontal="right" shrinkToFit="1"/>
    </xf>
    <xf numFmtId="182" fontId="10" fillId="0" borderId="67" xfId="0" applyNumberFormat="1" applyFont="1" applyBorder="1" applyAlignment="1">
      <alignment horizontal="right" shrinkToFit="1"/>
    </xf>
    <xf numFmtId="3" fontId="10" fillId="0" borderId="66" xfId="0" applyNumberFormat="1" applyFont="1" applyBorder="1" applyAlignment="1">
      <alignment horizontal="right" shrinkToFit="1"/>
    </xf>
    <xf numFmtId="3" fontId="10" fillId="0" borderId="1" xfId="0" applyNumberFormat="1" applyFont="1" applyBorder="1" applyAlignment="1">
      <alignment horizontal="right" shrinkToFit="1"/>
    </xf>
    <xf numFmtId="3" fontId="10" fillId="0" borderId="67" xfId="0" applyNumberFormat="1" applyFont="1" applyBorder="1" applyAlignment="1">
      <alignment horizontal="right" shrinkToFit="1"/>
    </xf>
    <xf numFmtId="3" fontId="10" fillId="0" borderId="32" xfId="0" applyNumberFormat="1" applyFont="1" applyBorder="1" applyAlignment="1">
      <alignment horizontal="center" vertical="center" shrinkToFit="1"/>
    </xf>
    <xf numFmtId="3" fontId="10" fillId="0" borderId="18" xfId="0" applyNumberFormat="1" applyFont="1" applyBorder="1" applyAlignment="1">
      <alignment horizontal="center" vertical="center" shrinkToFit="1"/>
    </xf>
    <xf numFmtId="3" fontId="10" fillId="0" borderId="32" xfId="0" applyNumberFormat="1" applyFont="1" applyFill="1" applyBorder="1" applyAlignment="1">
      <alignment horizontal="center" vertical="center" shrinkToFit="1"/>
    </xf>
    <xf numFmtId="3" fontId="10" fillId="0" borderId="18" xfId="0" applyNumberFormat="1" applyFont="1" applyFill="1" applyBorder="1" applyAlignment="1">
      <alignment horizontal="center" vertical="center" shrinkToFit="1"/>
    </xf>
    <xf numFmtId="182" fontId="10" fillId="0" borderId="63" xfId="0" applyNumberFormat="1" applyFont="1" applyBorder="1" applyAlignment="1">
      <alignment horizontal="right" shrinkToFit="1"/>
    </xf>
    <xf numFmtId="182" fontId="10" fillId="0" borderId="64" xfId="0" applyNumberFormat="1" applyFont="1" applyBorder="1" applyAlignment="1">
      <alignment horizontal="right" shrinkToFit="1"/>
    </xf>
    <xf numFmtId="182" fontId="10" fillId="0" borderId="8" xfId="0" applyNumberFormat="1" applyFont="1" applyBorder="1" applyAlignment="1">
      <alignment horizontal="right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3" fontId="10" fillId="0" borderId="66" xfId="0" applyNumberFormat="1" applyFont="1" applyBorder="1" applyAlignment="1">
      <alignment horizontal="center" shrinkToFit="1"/>
    </xf>
    <xf numFmtId="3" fontId="10" fillId="0" borderId="1" xfId="0" applyNumberFormat="1" applyFont="1" applyBorder="1" applyAlignment="1">
      <alignment horizontal="center" shrinkToFit="1"/>
    </xf>
    <xf numFmtId="3" fontId="10" fillId="0" borderId="67" xfId="0" applyNumberFormat="1" applyFont="1" applyBorder="1" applyAlignment="1">
      <alignment horizontal="center" shrinkToFit="1"/>
    </xf>
    <xf numFmtId="181" fontId="10" fillId="0" borderId="32" xfId="0" applyNumberFormat="1" applyFont="1" applyFill="1" applyBorder="1" applyAlignment="1">
      <alignment horizontal="center" vertical="center" shrinkToFit="1"/>
    </xf>
    <xf numFmtId="181" fontId="10" fillId="0" borderId="32" xfId="0" applyNumberFormat="1" applyFont="1" applyBorder="1" applyAlignment="1">
      <alignment horizontal="center" vertical="center" shrinkToFit="1"/>
    </xf>
    <xf numFmtId="181" fontId="10" fillId="0" borderId="18" xfId="0" applyNumberFormat="1" applyFont="1" applyFill="1" applyBorder="1" applyAlignment="1">
      <alignment horizontal="center" vertical="center" shrinkToFit="1"/>
    </xf>
    <xf numFmtId="181" fontId="10" fillId="0" borderId="18" xfId="0" applyNumberFormat="1" applyFont="1" applyBorder="1" applyAlignment="1">
      <alignment horizontal="center" vertical="center" shrinkToFit="1"/>
    </xf>
    <xf numFmtId="182" fontId="10" fillId="0" borderId="59" xfId="2" applyNumberFormat="1" applyFont="1" applyBorder="1" applyAlignment="1">
      <alignment horizontal="right" shrinkToFit="1"/>
    </xf>
    <xf numFmtId="182" fontId="10" fillId="0" borderId="60" xfId="2" applyNumberFormat="1" applyFont="1" applyBorder="1" applyAlignment="1">
      <alignment horizontal="right" shrinkToFit="1"/>
    </xf>
    <xf numFmtId="182" fontId="10" fillId="0" borderId="9" xfId="2" applyNumberFormat="1" applyFont="1" applyBorder="1" applyAlignment="1">
      <alignment horizontal="right" shrinkToFit="1"/>
    </xf>
    <xf numFmtId="181" fontId="10" fillId="0" borderId="61" xfId="0" applyNumberFormat="1" applyFont="1" applyBorder="1" applyAlignment="1">
      <alignment horizontal="right" shrinkToFit="1"/>
    </xf>
    <xf numFmtId="181" fontId="10" fillId="0" borderId="62" xfId="0" applyNumberFormat="1" applyFont="1" applyBorder="1" applyAlignment="1">
      <alignment horizontal="right" shrinkToFit="1"/>
    </xf>
    <xf numFmtId="181" fontId="10" fillId="0" borderId="58" xfId="0" applyNumberFormat="1" applyFont="1" applyBorder="1" applyAlignment="1">
      <alignment horizontal="right" shrinkToFit="1"/>
    </xf>
    <xf numFmtId="183" fontId="10" fillId="0" borderId="63" xfId="2" applyNumberFormat="1" applyFont="1" applyBorder="1" applyAlignment="1">
      <alignment horizontal="right" shrinkToFit="1"/>
    </xf>
    <xf numFmtId="183" fontId="10" fillId="0" borderId="64" xfId="2" applyNumberFormat="1" applyFont="1" applyBorder="1" applyAlignment="1">
      <alignment horizontal="right" shrinkToFit="1"/>
    </xf>
    <xf numFmtId="183" fontId="10" fillId="0" borderId="8" xfId="2" applyNumberFormat="1" applyFont="1" applyBorder="1" applyAlignment="1">
      <alignment horizontal="right" shrinkToFit="1"/>
    </xf>
    <xf numFmtId="3" fontId="10" fillId="0" borderId="64" xfId="0" quotePrefix="1" applyNumberFormat="1" applyFont="1" applyBorder="1" applyAlignment="1">
      <alignment horizontal="right" shrinkToFit="1"/>
    </xf>
    <xf numFmtId="3" fontId="10" fillId="0" borderId="8" xfId="0" quotePrefix="1" applyNumberFormat="1" applyFont="1" applyBorder="1" applyAlignment="1">
      <alignment horizontal="right" shrinkToFit="1"/>
    </xf>
    <xf numFmtId="183" fontId="10" fillId="0" borderId="19" xfId="2" applyNumberFormat="1" applyFont="1" applyBorder="1" applyAlignment="1">
      <alignment horizontal="right" vertical="center" shrinkToFit="1"/>
    </xf>
    <xf numFmtId="183" fontId="10" fillId="0" borderId="19" xfId="0" applyNumberFormat="1" applyFont="1" applyBorder="1" applyAlignment="1">
      <alignment horizontal="right" vertical="center" shrinkToFit="1"/>
    </xf>
    <xf numFmtId="185" fontId="10" fillId="0" borderId="15" xfId="0" applyNumberFormat="1" applyFont="1" applyBorder="1" applyAlignment="1">
      <alignment horizontal="right" vertical="center" shrinkToFit="1"/>
    </xf>
    <xf numFmtId="182" fontId="10" fillId="0" borderId="22" xfId="0" applyNumberFormat="1" applyFont="1" applyBorder="1" applyAlignment="1">
      <alignment horizontal="right" shrinkToFit="1"/>
    </xf>
    <xf numFmtId="0" fontId="10" fillId="0" borderId="70" xfId="0" applyFont="1" applyBorder="1" applyAlignment="1">
      <alignment horizontal="center" vertical="center" shrinkToFit="1"/>
    </xf>
    <xf numFmtId="182" fontId="10" fillId="0" borderId="61" xfId="0" applyNumberFormat="1" applyFont="1" applyBorder="1" applyAlignment="1">
      <alignment horizontal="right" vertical="center" shrinkToFit="1"/>
    </xf>
    <xf numFmtId="182" fontId="10" fillId="0" borderId="62" xfId="0" applyNumberFormat="1" applyFont="1" applyBorder="1" applyAlignment="1">
      <alignment horizontal="right" vertical="center" shrinkToFit="1"/>
    </xf>
    <xf numFmtId="182" fontId="10" fillId="0" borderId="58" xfId="0" applyNumberFormat="1" applyFont="1" applyBorder="1" applyAlignment="1">
      <alignment horizontal="right" vertical="center" shrinkToFit="1"/>
    </xf>
    <xf numFmtId="182" fontId="10" fillId="0" borderId="22" xfId="0" applyNumberFormat="1" applyFont="1" applyBorder="1" applyAlignment="1">
      <alignment horizontal="right" vertical="center" shrinkToFit="1"/>
    </xf>
    <xf numFmtId="3" fontId="10" fillId="0" borderId="27" xfId="0" applyNumberFormat="1" applyFont="1" applyBorder="1" applyAlignment="1">
      <alignment horizontal="right" shrinkToFit="1"/>
    </xf>
    <xf numFmtId="3" fontId="10" fillId="0" borderId="22" xfId="0" applyNumberFormat="1" applyFont="1" applyBorder="1" applyAlignment="1">
      <alignment horizontal="right" shrinkToFit="1"/>
    </xf>
    <xf numFmtId="3" fontId="10" fillId="0" borderId="63" xfId="0" applyNumberFormat="1" applyFont="1" applyBorder="1" applyAlignment="1">
      <alignment horizontal="right" vertical="center" shrinkToFit="1"/>
    </xf>
    <xf numFmtId="3" fontId="10" fillId="0" borderId="64" xfId="0" applyNumberFormat="1" applyFont="1" applyBorder="1" applyAlignment="1">
      <alignment horizontal="right" vertical="center" shrinkToFit="1"/>
    </xf>
    <xf numFmtId="3" fontId="10" fillId="0" borderId="8" xfId="0" applyNumberFormat="1" applyFont="1" applyBorder="1" applyAlignment="1">
      <alignment horizontal="right" vertical="center" shrinkToFit="1"/>
    </xf>
    <xf numFmtId="3" fontId="10" fillId="0" borderId="19" xfId="0" applyNumberFormat="1" applyFont="1" applyBorder="1" applyAlignment="1">
      <alignment horizontal="right" vertical="center" shrinkToFit="1"/>
    </xf>
    <xf numFmtId="3" fontId="10" fillId="0" borderId="15" xfId="0" applyNumberFormat="1" applyFont="1" applyBorder="1" applyAlignment="1">
      <alignment horizontal="right" vertical="center" shrinkToFit="1"/>
    </xf>
    <xf numFmtId="185" fontId="10" fillId="0" borderId="44" xfId="0" applyNumberFormat="1" applyFont="1" applyBorder="1" applyAlignment="1">
      <alignment horizontal="right" vertical="center" shrinkToFit="1"/>
    </xf>
    <xf numFmtId="181" fontId="10" fillId="0" borderId="22" xfId="0" applyNumberFormat="1" applyFont="1" applyBorder="1" applyAlignment="1">
      <alignment horizontal="right" vertical="center" shrinkToFit="1"/>
    </xf>
    <xf numFmtId="182" fontId="10" fillId="0" borderId="19" xfId="2" applyNumberFormat="1" applyFont="1" applyBorder="1" applyAlignment="1">
      <alignment horizontal="right" vertical="center" shrinkToFit="1"/>
    </xf>
    <xf numFmtId="183" fontId="10" fillId="0" borderId="27" xfId="0" applyNumberFormat="1" applyFont="1" applyBorder="1" applyAlignment="1">
      <alignment horizontal="right" vertical="center" shrinkToFit="1"/>
    </xf>
    <xf numFmtId="182" fontId="10" fillId="0" borderId="19" xfId="0" applyNumberFormat="1" applyFont="1" applyBorder="1" applyAlignment="1">
      <alignment horizontal="right" vertical="center" shrinkToFit="1"/>
    </xf>
    <xf numFmtId="3" fontId="10" fillId="0" borderId="22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15" xfId="0" applyFont="1" applyBorder="1" applyAlignment="1">
      <alignment horizontal="center" vertical="center" shrinkToFit="1"/>
    </xf>
    <xf numFmtId="181" fontId="10" fillId="0" borderId="15" xfId="0" applyNumberFormat="1" applyFont="1" applyFill="1" applyBorder="1" applyAlignment="1">
      <alignment horizontal="center" vertical="center" shrinkToFit="1"/>
    </xf>
    <xf numFmtId="181" fontId="10" fillId="0" borderId="15" xfId="0" applyNumberFormat="1" applyFont="1" applyBorder="1" applyAlignment="1">
      <alignment horizontal="center" vertical="center" shrinkToFit="1"/>
    </xf>
    <xf numFmtId="3" fontId="10" fillId="0" borderId="15" xfId="0" applyNumberFormat="1" applyFont="1" applyFill="1" applyBorder="1" applyAlignment="1">
      <alignment horizontal="center" vertical="center" shrinkToFit="1"/>
    </xf>
    <xf numFmtId="3" fontId="10" fillId="0" borderId="15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181" fontId="10" fillId="0" borderId="15" xfId="0" applyNumberFormat="1" applyFont="1" applyBorder="1" applyAlignment="1">
      <alignment horizontal="right" vertical="center" shrinkToFit="1"/>
    </xf>
    <xf numFmtId="181" fontId="10" fillId="0" borderId="19" xfId="0" applyNumberFormat="1" applyFont="1" applyBorder="1" applyAlignment="1">
      <alignment horizontal="right" vertical="center" shrinkToFit="1"/>
    </xf>
    <xf numFmtId="3" fontId="10" fillId="0" borderId="59" xfId="0" applyNumberFormat="1" applyFont="1" applyBorder="1" applyAlignment="1">
      <alignment horizontal="right" vertical="center" shrinkToFit="1"/>
    </xf>
    <xf numFmtId="3" fontId="10" fillId="0" borderId="60" xfId="0" applyNumberFormat="1" applyFont="1" applyBorder="1" applyAlignment="1">
      <alignment horizontal="right" vertical="center" shrinkToFit="1"/>
    </xf>
    <xf numFmtId="3" fontId="10" fillId="0" borderId="9" xfId="0" applyNumberFormat="1" applyFont="1" applyBorder="1" applyAlignment="1">
      <alignment horizontal="right" vertical="center" shrinkToFit="1"/>
    </xf>
    <xf numFmtId="3" fontId="10" fillId="0" borderId="27" xfId="0" applyNumberFormat="1" applyFont="1" applyBorder="1" applyAlignment="1">
      <alignment horizontal="right" vertical="center" shrinkToFit="1"/>
    </xf>
    <xf numFmtId="3" fontId="10" fillId="0" borderId="19" xfId="0" quotePrefix="1" applyNumberFormat="1" applyFont="1" applyBorder="1" applyAlignment="1">
      <alignment horizontal="right" shrinkToFit="1"/>
    </xf>
    <xf numFmtId="183" fontId="10" fillId="0" borderId="59" xfId="2" applyNumberFormat="1" applyFont="1" applyBorder="1" applyAlignment="1">
      <alignment horizontal="right" shrinkToFit="1"/>
    </xf>
    <xf numFmtId="183" fontId="10" fillId="0" borderId="60" xfId="2" applyNumberFormat="1" applyFont="1" applyBorder="1" applyAlignment="1">
      <alignment horizontal="right" shrinkToFit="1"/>
    </xf>
    <xf numFmtId="183" fontId="10" fillId="0" borderId="9" xfId="2" applyNumberFormat="1" applyFont="1" applyBorder="1" applyAlignment="1">
      <alignment horizontal="right" shrinkToFit="1"/>
    </xf>
    <xf numFmtId="0" fontId="8" fillId="0" borderId="41" xfId="0" applyFont="1" applyBorder="1" applyAlignment="1">
      <alignment horizontal="center" vertical="center"/>
    </xf>
    <xf numFmtId="0" fontId="17" fillId="0" borderId="0" xfId="4" applyFont="1" applyBorder="1" applyAlignment="1">
      <alignment horizontal="right"/>
    </xf>
    <xf numFmtId="0" fontId="17" fillId="0" borderId="47" xfId="4" applyFont="1" applyBorder="1" applyAlignment="1">
      <alignment horizontal="distributed" vertical="center"/>
    </xf>
    <xf numFmtId="0" fontId="10" fillId="0" borderId="47" xfId="3" applyFont="1" applyBorder="1" applyAlignment="1">
      <alignment horizontal="distributed" vertical="center"/>
    </xf>
    <xf numFmtId="0" fontId="10" fillId="0" borderId="43" xfId="3" applyFont="1" applyBorder="1" applyAlignment="1">
      <alignment horizontal="distributed" vertical="center"/>
    </xf>
    <xf numFmtId="0" fontId="17" fillId="0" borderId="47" xfId="4" applyFont="1" applyBorder="1" applyAlignment="1">
      <alignment horizontal="left" vertical="center" wrapText="1"/>
    </xf>
    <xf numFmtId="0" fontId="17" fillId="0" borderId="47" xfId="3" applyFont="1" applyBorder="1" applyAlignment="1">
      <alignment horizontal="left" vertical="center" wrapText="1"/>
    </xf>
    <xf numFmtId="0" fontId="17" fillId="0" borderId="54" xfId="3" applyFont="1" applyBorder="1" applyAlignment="1">
      <alignment horizontal="left" vertical="center" wrapText="1"/>
    </xf>
    <xf numFmtId="0" fontId="17" fillId="0" borderId="43" xfId="3" applyFont="1" applyBorder="1" applyAlignment="1">
      <alignment horizontal="left" vertical="center" wrapText="1"/>
    </xf>
    <xf numFmtId="0" fontId="17" fillId="0" borderId="77" xfId="3" applyFont="1" applyBorder="1" applyAlignment="1">
      <alignment horizontal="left" vertical="center" wrapText="1"/>
    </xf>
    <xf numFmtId="0" fontId="11" fillId="0" borderId="0" xfId="4" applyNumberFormat="1" applyFont="1" applyBorder="1" applyAlignment="1">
      <alignment horizontal="right" vertical="center"/>
    </xf>
    <xf numFmtId="0" fontId="10" fillId="0" borderId="0" xfId="3" applyNumberFormat="1" applyFont="1" applyBorder="1">
      <alignment vertical="center"/>
    </xf>
    <xf numFmtId="0" fontId="17" fillId="0" borderId="0" xfId="4" applyFont="1" applyBorder="1" applyAlignment="1">
      <alignment horizontal="distributed" vertical="center"/>
    </xf>
    <xf numFmtId="0" fontId="10" fillId="0" borderId="0" xfId="3" applyFont="1" applyBorder="1" applyAlignment="1">
      <alignment horizontal="distributed" vertical="center"/>
    </xf>
    <xf numFmtId="0" fontId="11" fillId="0" borderId="0" xfId="4" applyFont="1" applyBorder="1" applyAlignment="1">
      <alignment horizontal="center" vertical="center"/>
    </xf>
    <xf numFmtId="3" fontId="11" fillId="0" borderId="0" xfId="4" applyNumberFormat="1" applyFont="1" applyBorder="1" applyAlignment="1">
      <alignment horizontal="right" vertical="center"/>
    </xf>
    <xf numFmtId="0" fontId="11" fillId="0" borderId="0" xfId="3" applyFont="1" applyBorder="1" applyAlignment="1">
      <alignment horizontal="center" vertical="center"/>
    </xf>
    <xf numFmtId="0" fontId="17" fillId="0" borderId="47" xfId="4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0" fontId="17" fillId="0" borderId="43" xfId="4" applyFont="1" applyBorder="1" applyAlignment="1">
      <alignment horizontal="left" vertical="center"/>
    </xf>
    <xf numFmtId="0" fontId="17" fillId="0" borderId="77" xfId="4" applyFont="1" applyBorder="1" applyAlignment="1">
      <alignment horizontal="left" vertical="center"/>
    </xf>
    <xf numFmtId="0" fontId="17" fillId="0" borderId="72" xfId="4" applyFont="1" applyBorder="1" applyAlignment="1">
      <alignment horizontal="center" vertical="center" textRotation="255"/>
    </xf>
    <xf numFmtId="0" fontId="17" fillId="0" borderId="78" xfId="4" applyFont="1" applyBorder="1" applyAlignment="1">
      <alignment horizontal="center" vertical="center" textRotation="255"/>
    </xf>
    <xf numFmtId="0" fontId="17" fillId="0" borderId="72" xfId="4" applyFont="1" applyBorder="1" applyAlignment="1">
      <alignment horizontal="left" vertical="top"/>
    </xf>
    <xf numFmtId="0" fontId="17" fillId="0" borderId="75" xfId="4" applyFont="1" applyBorder="1" applyAlignment="1">
      <alignment horizontal="left" vertical="top"/>
    </xf>
    <xf numFmtId="0" fontId="17" fillId="0" borderId="78" xfId="4" applyFont="1" applyBorder="1" applyAlignment="1">
      <alignment horizontal="left" vertical="top"/>
    </xf>
    <xf numFmtId="0" fontId="17" fillId="0" borderId="79" xfId="4" applyFont="1" applyBorder="1" applyAlignment="1">
      <alignment horizontal="left" vertical="top"/>
    </xf>
    <xf numFmtId="190" fontId="17" fillId="0" borderId="0" xfId="4" applyNumberFormat="1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17" fillId="0" borderId="50" xfId="3" applyFont="1" applyBorder="1" applyAlignment="1">
      <alignment horizontal="center"/>
    </xf>
    <xf numFmtId="0" fontId="17" fillId="0" borderId="47" xfId="3" applyFont="1" applyBorder="1" applyAlignment="1">
      <alignment horizontal="center"/>
    </xf>
    <xf numFmtId="0" fontId="17" fillId="0" borderId="48" xfId="3" applyFont="1" applyBorder="1" applyAlignment="1">
      <alignment horizontal="center"/>
    </xf>
    <xf numFmtId="0" fontId="17" fillId="0" borderId="55" xfId="3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7" fillId="0" borderId="49" xfId="3" applyFont="1" applyBorder="1" applyAlignment="1">
      <alignment horizontal="center"/>
    </xf>
    <xf numFmtId="0" fontId="17" fillId="0" borderId="53" xfId="3" applyFont="1" applyBorder="1" applyAlignment="1">
      <alignment horizontal="center"/>
    </xf>
    <xf numFmtId="0" fontId="17" fillId="0" borderId="43" xfId="3" applyFont="1" applyBorder="1" applyAlignment="1">
      <alignment horizontal="center"/>
    </xf>
    <xf numFmtId="0" fontId="17" fillId="0" borderId="52" xfId="3" applyFont="1" applyBorder="1" applyAlignment="1">
      <alignment horizontal="center"/>
    </xf>
    <xf numFmtId="0" fontId="17" fillId="0" borderId="54" xfId="3" applyFont="1" applyBorder="1" applyAlignment="1">
      <alignment horizontal="center"/>
    </xf>
    <xf numFmtId="0" fontId="17" fillId="0" borderId="7" xfId="3" applyFont="1" applyBorder="1" applyAlignment="1">
      <alignment horizontal="center"/>
    </xf>
    <xf numFmtId="0" fontId="17" fillId="0" borderId="77" xfId="3" applyFont="1" applyBorder="1" applyAlignment="1">
      <alignment horizontal="center"/>
    </xf>
    <xf numFmtId="0" fontId="17" fillId="0" borderId="46" xfId="3" applyFont="1" applyBorder="1" applyAlignment="1">
      <alignment horizontal="center"/>
    </xf>
    <xf numFmtId="0" fontId="17" fillId="0" borderId="45" xfId="3" applyFont="1" applyBorder="1" applyAlignment="1">
      <alignment horizontal="center"/>
    </xf>
    <xf numFmtId="0" fontId="17" fillId="0" borderId="51" xfId="3" applyFont="1" applyBorder="1" applyAlignment="1">
      <alignment horizontal="center"/>
    </xf>
    <xf numFmtId="0" fontId="11" fillId="0" borderId="0" xfId="4" applyFont="1" applyBorder="1" applyAlignment="1">
      <alignment horizontal="distributed" vertical="center"/>
    </xf>
    <xf numFmtId="0" fontId="17" fillId="0" borderId="7" xfId="4" applyFont="1" applyBorder="1" applyAlignment="1">
      <alignment horizontal="left" vertical="center"/>
    </xf>
    <xf numFmtId="0" fontId="17" fillId="0" borderId="71" xfId="4" applyFont="1" applyBorder="1" applyAlignment="1">
      <alignment horizontal="center" vertical="center"/>
    </xf>
    <xf numFmtId="0" fontId="17" fillId="0" borderId="72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17" fillId="0" borderId="74" xfId="4" applyFont="1" applyBorder="1" applyAlignment="1">
      <alignment horizontal="center" vertical="center"/>
    </xf>
    <xf numFmtId="0" fontId="17" fillId="0" borderId="72" xfId="4" applyFont="1" applyBorder="1" applyAlignment="1">
      <alignment horizontal="left" vertical="center"/>
    </xf>
    <xf numFmtId="0" fontId="17" fillId="0" borderId="75" xfId="4" applyFont="1" applyBorder="1" applyAlignment="1">
      <alignment horizontal="left" vertical="center"/>
    </xf>
    <xf numFmtId="0" fontId="17" fillId="0" borderId="74" xfId="4" applyFont="1" applyBorder="1" applyAlignment="1">
      <alignment horizontal="left" vertical="center"/>
    </xf>
    <xf numFmtId="0" fontId="17" fillId="0" borderId="76" xfId="4" applyFont="1" applyBorder="1" applyAlignment="1">
      <alignment horizontal="left" vertical="center"/>
    </xf>
    <xf numFmtId="0" fontId="17" fillId="0" borderId="0" xfId="4" applyFont="1" applyBorder="1" applyAlignment="1">
      <alignment horizontal="center" vertical="center"/>
    </xf>
    <xf numFmtId="187" fontId="17" fillId="0" borderId="0" xfId="4" applyNumberFormat="1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 wrapText="1" shrinkToFit="1"/>
    </xf>
    <xf numFmtId="0" fontId="19" fillId="0" borderId="18" xfId="0" applyFont="1" applyFill="1" applyBorder="1" applyAlignment="1">
      <alignment vertical="center" wrapText="1" shrinkToFit="1"/>
    </xf>
    <xf numFmtId="182" fontId="10" fillId="0" borderId="63" xfId="2" applyNumberFormat="1" applyFont="1" applyBorder="1" applyAlignment="1">
      <alignment horizontal="right" vertical="center" shrinkToFit="1"/>
    </xf>
    <xf numFmtId="182" fontId="10" fillId="0" borderId="64" xfId="2" applyNumberFormat="1" applyFont="1" applyBorder="1" applyAlignment="1">
      <alignment horizontal="right" vertical="center" shrinkToFit="1"/>
    </xf>
    <xf numFmtId="182" fontId="10" fillId="0" borderId="8" xfId="2" applyNumberFormat="1" applyFont="1" applyBorder="1" applyAlignment="1">
      <alignment horizontal="right" vertical="center" shrinkToFit="1"/>
    </xf>
    <xf numFmtId="3" fontId="10" fillId="0" borderId="61" xfId="0" applyNumberFormat="1" applyFont="1" applyBorder="1" applyAlignment="1">
      <alignment horizontal="right" vertical="center" shrinkToFit="1"/>
    </xf>
    <xf numFmtId="3" fontId="10" fillId="0" borderId="62" xfId="0" applyNumberFormat="1" applyFont="1" applyBorder="1" applyAlignment="1">
      <alignment horizontal="right" vertical="center" shrinkToFit="1"/>
    </xf>
    <xf numFmtId="3" fontId="10" fillId="0" borderId="58" xfId="0" applyNumberFormat="1" applyFont="1" applyBorder="1" applyAlignment="1">
      <alignment horizontal="right" vertical="center" shrinkToFit="1"/>
    </xf>
    <xf numFmtId="183" fontId="10" fillId="0" borderId="22" xfId="0" applyNumberFormat="1" applyFont="1" applyBorder="1" applyAlignment="1">
      <alignment horizontal="right" vertical="center" shrinkToFit="1"/>
    </xf>
    <xf numFmtId="0" fontId="10" fillId="0" borderId="69" xfId="0" applyFont="1" applyBorder="1" applyAlignment="1">
      <alignment horizontal="left" vertical="center" shrinkToFit="1"/>
    </xf>
    <xf numFmtId="3" fontId="10" fillId="2" borderId="19" xfId="0" applyNumberFormat="1" applyFont="1" applyFill="1" applyBorder="1" applyAlignment="1">
      <alignment horizontal="right" vertical="center" shrinkToFit="1"/>
    </xf>
    <xf numFmtId="0" fontId="10" fillId="0" borderId="37" xfId="0" applyFont="1" applyBorder="1" applyAlignment="1">
      <alignment horizontal="left" indent="1"/>
    </xf>
    <xf numFmtId="0" fontId="1" fillId="0" borderId="35" xfId="0" applyFont="1" applyBorder="1" applyAlignment="1">
      <alignment horizontal="left" indent="1"/>
    </xf>
    <xf numFmtId="0" fontId="11" fillId="0" borderId="35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45" xfId="0" applyFont="1" applyBorder="1" applyAlignment="1">
      <alignment horizontal="left" indent="1" shrinkToFit="1"/>
    </xf>
    <xf numFmtId="0" fontId="10" fillId="0" borderId="0" xfId="0" quotePrefix="1" applyFont="1" applyBorder="1" applyAlignment="1">
      <alignment horizontal="left" indent="1" shrinkToFit="1"/>
    </xf>
    <xf numFmtId="3" fontId="10" fillId="0" borderId="22" xfId="0" applyNumberFormat="1" applyFont="1" applyFill="1" applyBorder="1" applyAlignment="1">
      <alignment horizontal="right" vertical="center" shrinkToFit="1"/>
    </xf>
    <xf numFmtId="3" fontId="10" fillId="0" borderId="19" xfId="0" applyNumberFormat="1" applyFont="1" applyFill="1" applyBorder="1" applyAlignment="1">
      <alignment horizontal="right" vertical="center" shrinkToFit="1"/>
    </xf>
    <xf numFmtId="177" fontId="1" fillId="0" borderId="84" xfId="0" applyNumberFormat="1" applyFont="1" applyFill="1" applyBorder="1" applyAlignment="1" applyProtection="1">
      <alignment vertical="center"/>
    </xf>
    <xf numFmtId="177" fontId="1" fillId="0" borderId="85" xfId="0" applyNumberFormat="1" applyFont="1" applyFill="1" applyBorder="1" applyAlignment="1" applyProtection="1">
      <alignment vertical="center"/>
    </xf>
    <xf numFmtId="177" fontId="1" fillId="0" borderId="86" xfId="0" applyNumberFormat="1" applyFont="1" applyFill="1" applyBorder="1" applyAlignment="1" applyProtection="1">
      <alignment vertical="center"/>
    </xf>
    <xf numFmtId="49" fontId="1" fillId="0" borderId="84" xfId="0" applyNumberFormat="1" applyFont="1" applyFill="1" applyBorder="1" applyAlignment="1" applyProtection="1">
      <alignment horizontal="center" vertical="center"/>
    </xf>
    <xf numFmtId="49" fontId="1" fillId="0" borderId="85" xfId="0" applyNumberFormat="1" applyFont="1" applyFill="1" applyBorder="1" applyAlignment="1" applyProtection="1">
      <alignment horizontal="center" vertical="center"/>
    </xf>
    <xf numFmtId="49" fontId="1" fillId="0" borderId="86" xfId="0" applyNumberFormat="1" applyFont="1" applyFill="1" applyBorder="1" applyAlignment="1" applyProtection="1">
      <alignment horizontal="center" vertical="center"/>
    </xf>
    <xf numFmtId="3" fontId="1" fillId="0" borderId="84" xfId="0" applyNumberFormat="1" applyFont="1" applyFill="1" applyBorder="1" applyAlignment="1" applyProtection="1">
      <alignment vertical="center"/>
    </xf>
    <xf numFmtId="3" fontId="1" fillId="0" borderId="85" xfId="0" applyNumberFormat="1" applyFont="1" applyFill="1" applyBorder="1" applyAlignment="1" applyProtection="1">
      <alignment vertical="center"/>
    </xf>
    <xf numFmtId="3" fontId="1" fillId="0" borderId="86" xfId="0" applyNumberFormat="1" applyFont="1" applyFill="1" applyBorder="1" applyAlignment="1" applyProtection="1">
      <alignment vertical="center"/>
    </xf>
    <xf numFmtId="0" fontId="1" fillId="0" borderId="3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38" xfId="0" applyFont="1" applyFill="1" applyBorder="1" applyAlignment="1" applyProtection="1">
      <alignment horizontal="left" vertical="center"/>
    </xf>
    <xf numFmtId="186" fontId="1" fillId="0" borderId="39" xfId="0" applyNumberFormat="1" applyFont="1" applyFill="1" applyBorder="1" applyAlignment="1" applyProtection="1">
      <alignment horizontal="center" vertical="center"/>
    </xf>
    <xf numFmtId="186" fontId="1" fillId="0" borderId="10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right" vertical="center" indent="1"/>
    </xf>
    <xf numFmtId="3" fontId="1" fillId="0" borderId="38" xfId="0" applyNumberFormat="1" applyFont="1" applyFill="1" applyBorder="1" applyAlignment="1" applyProtection="1">
      <alignment horizontal="right" vertical="center" indent="1"/>
    </xf>
    <xf numFmtId="185" fontId="1" fillId="0" borderId="39" xfId="0" applyNumberFormat="1" applyFont="1" applyFill="1" applyBorder="1" applyAlignment="1" applyProtection="1">
      <alignment horizontal="right" vertical="center"/>
    </xf>
    <xf numFmtId="185" fontId="1" fillId="0" borderId="10" xfId="0" applyNumberFormat="1" applyFont="1" applyFill="1" applyBorder="1" applyAlignment="1" applyProtection="1">
      <alignment horizontal="right" vertical="center"/>
    </xf>
    <xf numFmtId="180" fontId="1" fillId="0" borderId="39" xfId="0" applyNumberFormat="1" applyFont="1" applyFill="1" applyBorder="1" applyAlignment="1" applyProtection="1">
      <alignment horizontal="center" vertical="center"/>
    </xf>
    <xf numFmtId="180" fontId="1" fillId="0" borderId="10" xfId="0" applyNumberFormat="1" applyFont="1" applyFill="1" applyBorder="1" applyAlignment="1" applyProtection="1">
      <alignment horizontal="center" vertical="center"/>
    </xf>
    <xf numFmtId="184" fontId="1" fillId="0" borderId="10" xfId="0" applyNumberFormat="1" applyFont="1" applyFill="1" applyBorder="1" applyAlignment="1" applyProtection="1">
      <alignment horizontal="center" vertical="center"/>
    </xf>
    <xf numFmtId="184" fontId="1" fillId="0" borderId="38" xfId="0" applyNumberFormat="1" applyFont="1" applyFill="1" applyBorder="1" applyAlignment="1" applyProtection="1">
      <alignment horizontal="center" vertical="center"/>
    </xf>
    <xf numFmtId="3" fontId="1" fillId="0" borderId="80" xfId="0" applyNumberFormat="1" applyFont="1" applyFill="1" applyBorder="1" applyAlignment="1" applyProtection="1">
      <alignment vertical="center"/>
    </xf>
    <xf numFmtId="3" fontId="1" fillId="0" borderId="81" xfId="0" applyNumberFormat="1" applyFont="1" applyFill="1" applyBorder="1" applyAlignment="1" applyProtection="1">
      <alignment vertical="center"/>
    </xf>
    <xf numFmtId="3" fontId="1" fillId="0" borderId="82" xfId="0" applyNumberFormat="1" applyFont="1" applyFill="1" applyBorder="1" applyAlignment="1" applyProtection="1">
      <alignment vertical="center"/>
    </xf>
    <xf numFmtId="49" fontId="1" fillId="0" borderId="37" xfId="0" applyNumberFormat="1" applyFont="1" applyFill="1" applyBorder="1" applyAlignment="1" applyProtection="1">
      <alignment horizontal="distributed" vertical="center" indent="1"/>
    </xf>
    <xf numFmtId="49" fontId="1" fillId="0" borderId="35" xfId="0" applyNumberFormat="1" applyFont="1" applyFill="1" applyBorder="1" applyAlignment="1" applyProtection="1">
      <alignment horizontal="distributed" vertical="center" indent="1"/>
    </xf>
    <xf numFmtId="49" fontId="1" fillId="0" borderId="36" xfId="0" applyNumberFormat="1" applyFont="1" applyFill="1" applyBorder="1" applyAlignment="1" applyProtection="1">
      <alignment horizontal="distributed" vertical="center" indent="1"/>
    </xf>
    <xf numFmtId="49" fontId="1" fillId="0" borderId="39" xfId="0" applyNumberFormat="1" applyFont="1" applyFill="1" applyBorder="1" applyAlignment="1" applyProtection="1">
      <alignment horizontal="distributed" vertical="center" indent="1"/>
    </xf>
    <xf numFmtId="49" fontId="1" fillId="0" borderId="10" xfId="0" applyNumberFormat="1" applyFont="1" applyFill="1" applyBorder="1" applyAlignment="1" applyProtection="1">
      <alignment horizontal="distributed" vertical="center" indent="1"/>
    </xf>
    <xf numFmtId="49" fontId="1" fillId="0" borderId="38" xfId="0" applyNumberFormat="1" applyFont="1" applyFill="1" applyBorder="1" applyAlignment="1" applyProtection="1">
      <alignment horizontal="distributed" vertical="center" indent="1"/>
    </xf>
    <xf numFmtId="49" fontId="1" fillId="0" borderId="37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 applyProtection="1">
      <alignment horizontal="center" vertical="center"/>
    </xf>
    <xf numFmtId="49" fontId="1" fillId="0" borderId="39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center" vertical="center"/>
    </xf>
    <xf numFmtId="177" fontId="1" fillId="0" borderId="80" xfId="0" applyNumberFormat="1" applyFont="1" applyFill="1" applyBorder="1" applyAlignment="1" applyProtection="1">
      <alignment vertical="center"/>
    </xf>
    <xf numFmtId="177" fontId="1" fillId="0" borderId="81" xfId="0" applyNumberFormat="1" applyFont="1" applyFill="1" applyBorder="1" applyAlignment="1" applyProtection="1">
      <alignment vertical="center"/>
    </xf>
    <xf numFmtId="177" fontId="1" fillId="0" borderId="82" xfId="0" applyNumberFormat="1" applyFont="1" applyFill="1" applyBorder="1" applyAlignment="1" applyProtection="1">
      <alignment vertical="center"/>
    </xf>
    <xf numFmtId="49" fontId="1" fillId="0" borderId="80" xfId="0" applyNumberFormat="1" applyFont="1" applyFill="1" applyBorder="1" applyAlignment="1" applyProtection="1">
      <alignment horizontal="center" vertical="center"/>
    </xf>
    <xf numFmtId="49" fontId="1" fillId="0" borderId="81" xfId="0" applyNumberFormat="1" applyFont="1" applyFill="1" applyBorder="1" applyAlignment="1" applyProtection="1">
      <alignment horizontal="center" vertical="center"/>
    </xf>
    <xf numFmtId="49" fontId="1" fillId="0" borderId="82" xfId="0" applyNumberFormat="1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distributed" vertical="center"/>
    </xf>
    <xf numFmtId="0" fontId="1" fillId="0" borderId="35" xfId="0" applyFont="1" applyFill="1" applyBorder="1" applyAlignment="1" applyProtection="1">
      <alignment horizontal="distributed" vertical="center"/>
    </xf>
    <xf numFmtId="0" fontId="1" fillId="0" borderId="33" xfId="0" applyFont="1" applyFill="1" applyBorder="1" applyAlignment="1" applyProtection="1">
      <alignment horizontal="distributed" vertical="center"/>
    </xf>
    <xf numFmtId="0" fontId="1" fillId="0" borderId="39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0" borderId="34" xfId="0" applyFont="1" applyFill="1" applyBorder="1" applyAlignment="1" applyProtection="1">
      <alignment horizontal="distributed" vertical="center"/>
    </xf>
    <xf numFmtId="186" fontId="1" fillId="0" borderId="38" xfId="0" applyNumberFormat="1" applyFont="1" applyFill="1" applyBorder="1" applyAlignment="1" applyProtection="1">
      <alignment horizontal="center" vertical="center"/>
    </xf>
    <xf numFmtId="49" fontId="1" fillId="0" borderId="45" xfId="0" applyNumberFormat="1" applyFont="1" applyFill="1" applyBorder="1" applyAlignment="1" applyProtection="1">
      <alignment horizontal="distributed" vertical="center" indent="1"/>
    </xf>
    <xf numFmtId="49" fontId="1" fillId="0" borderId="0" xfId="0" applyNumberFormat="1" applyFont="1" applyFill="1" applyBorder="1" applyAlignment="1" applyProtection="1">
      <alignment horizontal="distributed" vertical="center" indent="1"/>
    </xf>
    <xf numFmtId="49" fontId="1" fillId="0" borderId="7" xfId="0" applyNumberFormat="1" applyFont="1" applyFill="1" applyBorder="1" applyAlignment="1" applyProtection="1">
      <alignment horizontal="distributed" vertical="center" indent="1"/>
    </xf>
    <xf numFmtId="49" fontId="1" fillId="0" borderId="4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distributed" vertical="center" indent="1"/>
    </xf>
    <xf numFmtId="49" fontId="1" fillId="0" borderId="83" xfId="0" applyNumberFormat="1" applyFont="1" applyFill="1" applyBorder="1" applyAlignment="1" applyProtection="1">
      <alignment horizontal="center" vertical="center"/>
    </xf>
    <xf numFmtId="49" fontId="1" fillId="0" borderId="87" xfId="0" applyNumberFormat="1" applyFont="1" applyFill="1" applyBorder="1" applyAlignment="1" applyProtection="1">
      <alignment horizontal="center" vertical="center"/>
    </xf>
    <xf numFmtId="49" fontId="1" fillId="0" borderId="41" xfId="0" applyNumberFormat="1" applyFont="1" applyFill="1" applyBorder="1" applyAlignment="1" applyProtection="1">
      <alignment horizontal="center" vertical="center"/>
    </xf>
    <xf numFmtId="49" fontId="1" fillId="0" borderId="42" xfId="0" applyNumberFormat="1" applyFont="1" applyFill="1" applyBorder="1" applyAlignment="1" applyProtection="1">
      <alignment horizontal="center" vertical="center"/>
    </xf>
    <xf numFmtId="49" fontId="1" fillId="0" borderId="40" xfId="0" applyNumberFormat="1" applyFont="1" applyFill="1" applyBorder="1" applyAlignment="1" applyProtection="1">
      <alignment horizontal="center" vertical="center"/>
    </xf>
    <xf numFmtId="49" fontId="9" fillId="0" borderId="37" xfId="0" applyNumberFormat="1" applyFont="1" applyFill="1" applyBorder="1" applyAlignment="1" applyProtection="1">
      <alignment horizontal="left" vertical="center" wrapText="1"/>
    </xf>
    <xf numFmtId="49" fontId="9" fillId="0" borderId="35" xfId="0" applyNumberFormat="1" applyFont="1" applyFill="1" applyBorder="1" applyAlignment="1" applyProtection="1">
      <alignment horizontal="left" vertical="center" wrapText="1"/>
    </xf>
    <xf numFmtId="49" fontId="9" fillId="0" borderId="36" xfId="0" applyNumberFormat="1" applyFont="1" applyFill="1" applyBorder="1" applyAlignment="1" applyProtection="1">
      <alignment horizontal="left" vertical="center" wrapText="1"/>
    </xf>
    <xf numFmtId="49" fontId="9" fillId="0" borderId="39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38" xfId="0" applyNumberFormat="1" applyFont="1" applyFill="1" applyBorder="1" applyAlignment="1" applyProtection="1">
      <alignment horizontal="left" vertical="center" wrapText="1"/>
    </xf>
    <xf numFmtId="49" fontId="1" fillId="0" borderId="83" xfId="0" applyNumberFormat="1" applyFont="1" applyFill="1" applyBorder="1" applyAlignment="1" applyProtection="1">
      <alignment horizontal="distributed" vertical="center" indent="1"/>
    </xf>
    <xf numFmtId="49" fontId="1" fillId="0" borderId="29" xfId="0" applyNumberFormat="1" applyFont="1" applyFill="1" applyBorder="1" applyAlignment="1" applyProtection="1">
      <alignment horizontal="distributed" vertical="center" indent="1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176" fontId="1" fillId="0" borderId="80" xfId="0" applyNumberFormat="1" applyFont="1" applyFill="1" applyBorder="1" applyAlignment="1" applyProtection="1">
      <alignment vertical="center"/>
      <protection locked="0"/>
    </xf>
    <xf numFmtId="176" fontId="1" fillId="0" borderId="81" xfId="0" applyNumberFormat="1" applyFont="1" applyFill="1" applyBorder="1" applyAlignment="1" applyProtection="1">
      <alignment vertical="center"/>
      <protection locked="0"/>
    </xf>
    <xf numFmtId="176" fontId="1" fillId="0" borderId="82" xfId="0" applyNumberFormat="1" applyFont="1" applyFill="1" applyBorder="1" applyAlignment="1" applyProtection="1">
      <alignment vertical="center"/>
      <protection locked="0"/>
    </xf>
    <xf numFmtId="177" fontId="1" fillId="0" borderId="84" xfId="0" applyNumberFormat="1" applyFont="1" applyFill="1" applyBorder="1" applyAlignment="1" applyProtection="1">
      <alignment vertical="center"/>
      <protection locked="0"/>
    </xf>
    <xf numFmtId="177" fontId="1" fillId="0" borderId="85" xfId="0" applyNumberFormat="1" applyFont="1" applyFill="1" applyBorder="1" applyAlignment="1" applyProtection="1">
      <alignment vertical="center"/>
      <protection locked="0"/>
    </xf>
    <xf numFmtId="177" fontId="1" fillId="0" borderId="86" xfId="0" applyNumberFormat="1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shrinkToFit="1"/>
    </xf>
    <xf numFmtId="0" fontId="1" fillId="0" borderId="43" xfId="0" applyFont="1" applyFill="1" applyBorder="1" applyAlignment="1" applyProtection="1">
      <alignment horizontal="center" shrinkToFit="1"/>
    </xf>
    <xf numFmtId="180" fontId="1" fillId="0" borderId="43" xfId="0" applyNumberFormat="1" applyFont="1" applyFill="1" applyBorder="1" applyAlignment="1" applyProtection="1">
      <alignment horizontal="right" vertical="center"/>
    </xf>
    <xf numFmtId="0" fontId="1" fillId="0" borderId="43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0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7" fontId="1" fillId="0" borderId="51" xfId="0" applyNumberFormat="1" applyFont="1" applyFill="1" applyBorder="1" applyAlignment="1" applyProtection="1">
      <alignment vertical="center"/>
    </xf>
    <xf numFmtId="177" fontId="1" fillId="0" borderId="43" xfId="0" applyNumberFormat="1" applyFont="1" applyFill="1" applyBorder="1" applyAlignment="1" applyProtection="1">
      <alignment vertical="center"/>
    </xf>
    <xf numFmtId="177" fontId="1" fillId="0" borderId="77" xfId="0" applyNumberFormat="1" applyFont="1" applyFill="1" applyBorder="1" applyAlignment="1" applyProtection="1">
      <alignment vertical="center"/>
    </xf>
    <xf numFmtId="49" fontId="1" fillId="0" borderId="51" xfId="0" applyNumberFormat="1" applyFont="1" applyFill="1" applyBorder="1" applyAlignment="1" applyProtection="1">
      <alignment horizontal="center" vertical="center"/>
    </xf>
    <xf numFmtId="49" fontId="1" fillId="0" borderId="43" xfId="0" applyNumberFormat="1" applyFont="1" applyFill="1" applyBorder="1" applyAlignment="1" applyProtection="1">
      <alignment horizontal="center" vertical="center"/>
    </xf>
    <xf numFmtId="49" fontId="1" fillId="0" borderId="77" xfId="0" applyNumberFormat="1" applyFont="1" applyFill="1" applyBorder="1" applyAlignment="1" applyProtection="1">
      <alignment horizontal="center" vertical="center"/>
    </xf>
    <xf numFmtId="3" fontId="1" fillId="0" borderId="51" xfId="0" applyNumberFormat="1" applyFont="1" applyFill="1" applyBorder="1" applyAlignment="1" applyProtection="1">
      <alignment vertical="center"/>
    </xf>
    <xf numFmtId="3" fontId="1" fillId="0" borderId="43" xfId="0" applyNumberFormat="1" applyFont="1" applyFill="1" applyBorder="1" applyAlignment="1" applyProtection="1">
      <alignment vertical="center"/>
    </xf>
    <xf numFmtId="3" fontId="1" fillId="0" borderId="77" xfId="0" applyNumberFormat="1" applyFont="1" applyFill="1" applyBorder="1" applyAlignment="1" applyProtection="1">
      <alignment vertical="center"/>
    </xf>
    <xf numFmtId="0" fontId="1" fillId="0" borderId="45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6" xfId="0" applyFont="1" applyFill="1" applyBorder="1" applyAlignment="1" applyProtection="1">
      <alignment horizontal="distributed" vertical="center"/>
    </xf>
    <xf numFmtId="176" fontId="1" fillId="0" borderId="80" xfId="0" applyNumberFormat="1" applyFont="1" applyFill="1" applyBorder="1" applyAlignment="1" applyProtection="1">
      <alignment vertical="center"/>
    </xf>
    <xf numFmtId="176" fontId="1" fillId="0" borderId="81" xfId="0" applyNumberFormat="1" applyFont="1" applyFill="1" applyBorder="1" applyAlignment="1" applyProtection="1">
      <alignment vertical="center"/>
    </xf>
    <xf numFmtId="176" fontId="1" fillId="0" borderId="82" xfId="0" applyNumberFormat="1" applyFont="1" applyFill="1" applyBorder="1" applyAlignment="1" applyProtection="1">
      <alignment vertical="center"/>
    </xf>
    <xf numFmtId="0" fontId="0" fillId="0" borderId="37" xfId="0" applyNumberFormat="1" applyFont="1" applyFill="1" applyBorder="1" applyAlignment="1" applyProtection="1">
      <alignment horizontal="left" vertical="center" wrapText="1"/>
    </xf>
    <xf numFmtId="0" fontId="1" fillId="0" borderId="35" xfId="0" applyNumberFormat="1" applyFont="1" applyFill="1" applyBorder="1" applyAlignment="1" applyProtection="1">
      <alignment horizontal="left" vertical="center" wrapText="1"/>
    </xf>
    <xf numFmtId="0" fontId="1" fillId="0" borderId="36" xfId="0" applyNumberFormat="1" applyFont="1" applyFill="1" applyBorder="1" applyAlignment="1" applyProtection="1">
      <alignment horizontal="left" vertical="center" wrapText="1"/>
    </xf>
    <xf numFmtId="0" fontId="1" fillId="0" borderId="3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38" xfId="0" applyNumberFormat="1" applyFont="1" applyFill="1" applyBorder="1" applyAlignment="1" applyProtection="1">
      <alignment horizontal="left" vertical="center" wrapText="1"/>
    </xf>
    <xf numFmtId="177" fontId="1" fillId="0" borderId="43" xfId="0" applyNumberFormat="1" applyFont="1" applyFill="1" applyBorder="1" applyAlignment="1" applyProtection="1">
      <alignment horizontal="right" vertical="center"/>
    </xf>
    <xf numFmtId="0" fontId="0" fillId="0" borderId="37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right" vertical="center"/>
    </xf>
    <xf numFmtId="0" fontId="1" fillId="0" borderId="35" xfId="0" applyFont="1" applyFill="1" applyBorder="1" applyAlignment="1" applyProtection="1">
      <alignment horizontal="right" vertical="center"/>
    </xf>
    <xf numFmtId="0" fontId="1" fillId="0" borderId="35" xfId="0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 wrapText="1"/>
    </xf>
    <xf numFmtId="0" fontId="9" fillId="0" borderId="35" xfId="0" applyNumberFormat="1" applyFont="1" applyFill="1" applyBorder="1" applyAlignment="1" applyProtection="1">
      <alignment horizontal="left" vertical="center" wrapText="1"/>
    </xf>
    <xf numFmtId="0" fontId="9" fillId="0" borderId="36" xfId="0" applyNumberFormat="1" applyFont="1" applyFill="1" applyBorder="1" applyAlignment="1" applyProtection="1">
      <alignment horizontal="left" vertical="center" wrapText="1"/>
    </xf>
    <xf numFmtId="0" fontId="9" fillId="0" borderId="39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38" xfId="0" applyNumberFormat="1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0" fillId="0" borderId="15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vertical="center" wrapText="1" shrinkToFit="1"/>
    </xf>
    <xf numFmtId="0" fontId="23" fillId="0" borderId="18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left" vertical="center" wrapText="1"/>
    </xf>
    <xf numFmtId="0" fontId="1" fillId="0" borderId="35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186" fontId="1" fillId="0" borderId="37" xfId="0" applyNumberFormat="1" applyFont="1" applyFill="1" applyBorder="1" applyAlignment="1" applyProtection="1">
      <alignment horizontal="center" vertical="center"/>
    </xf>
    <xf numFmtId="186" fontId="1" fillId="0" borderId="35" xfId="0" applyNumberFormat="1" applyFont="1" applyFill="1" applyBorder="1" applyAlignment="1" applyProtection="1">
      <alignment horizontal="center" vertical="center"/>
    </xf>
    <xf numFmtId="186" fontId="1" fillId="0" borderId="36" xfId="0" applyNumberFormat="1" applyFont="1" applyFill="1" applyBorder="1" applyAlignment="1" applyProtection="1">
      <alignment horizontal="center" vertical="center"/>
    </xf>
    <xf numFmtId="186" fontId="1" fillId="0" borderId="33" xfId="0" applyNumberFormat="1" applyFont="1" applyFill="1" applyBorder="1" applyAlignment="1" applyProtection="1">
      <alignment horizontal="center" vertical="center"/>
    </xf>
    <xf numFmtId="186" fontId="1" fillId="0" borderId="34" xfId="0" applyNumberFormat="1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distributed" vertical="center" indent="2"/>
    </xf>
    <xf numFmtId="0" fontId="1" fillId="0" borderId="35" xfId="0" applyFont="1" applyFill="1" applyBorder="1" applyAlignment="1" applyProtection="1">
      <alignment horizontal="distributed" vertical="center" indent="2"/>
    </xf>
    <xf numFmtId="0" fontId="1" fillId="0" borderId="36" xfId="0" applyFont="1" applyFill="1" applyBorder="1" applyAlignment="1" applyProtection="1">
      <alignment horizontal="distributed" vertical="center" indent="2"/>
    </xf>
    <xf numFmtId="0" fontId="1" fillId="0" borderId="29" xfId="0" applyFont="1" applyFill="1" applyBorder="1" applyAlignment="1" applyProtection="1">
      <alignment horizontal="distributed" vertical="center" indent="2"/>
    </xf>
    <xf numFmtId="0" fontId="1" fillId="0" borderId="10" xfId="0" applyFont="1" applyFill="1" applyBorder="1" applyAlignment="1" applyProtection="1">
      <alignment horizontal="distributed" vertical="center" indent="2"/>
    </xf>
    <xf numFmtId="0" fontId="1" fillId="0" borderId="38" xfId="0" applyFont="1" applyFill="1" applyBorder="1" applyAlignment="1" applyProtection="1">
      <alignment horizontal="distributed" vertical="center" indent="2"/>
    </xf>
    <xf numFmtId="180" fontId="1" fillId="0" borderId="37" xfId="0" applyNumberFormat="1" applyFont="1" applyFill="1" applyBorder="1" applyAlignment="1" applyProtection="1">
      <alignment horizontal="center" vertical="center"/>
    </xf>
    <xf numFmtId="180" fontId="1" fillId="0" borderId="35" xfId="0" applyNumberFormat="1" applyFont="1" applyFill="1" applyBorder="1" applyAlignment="1" applyProtection="1">
      <alignment horizontal="center" vertical="center"/>
    </xf>
    <xf numFmtId="180" fontId="1" fillId="0" borderId="36" xfId="0" applyNumberFormat="1" applyFont="1" applyFill="1" applyBorder="1" applyAlignment="1" applyProtection="1">
      <alignment horizontal="center" vertical="center"/>
    </xf>
    <xf numFmtId="180" fontId="1" fillId="0" borderId="38" xfId="0" applyNumberFormat="1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8" xfId="0" applyFont="1" applyBorder="1" applyAlignment="1">
      <alignment horizontal="left" vertical="center" wrapText="1" shrinkToFit="1"/>
    </xf>
    <xf numFmtId="0" fontId="10" fillId="0" borderId="15" xfId="0" quotePrefix="1" applyFont="1" applyBorder="1" applyAlignment="1">
      <alignment horizontal="left" vertical="center" wrapText="1" shrinkToFit="1"/>
    </xf>
    <xf numFmtId="0" fontId="10" fillId="0" borderId="18" xfId="0" quotePrefix="1" applyFont="1" applyBorder="1" applyAlignment="1">
      <alignment horizontal="left" vertical="center" wrapText="1" shrinkToFit="1"/>
    </xf>
    <xf numFmtId="0" fontId="18" fillId="0" borderId="35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distributed" vertical="center"/>
    </xf>
    <xf numFmtId="0" fontId="1" fillId="0" borderId="38" xfId="0" applyFont="1" applyFill="1" applyBorder="1" applyAlignment="1" applyProtection="1">
      <alignment horizontal="distributed" vertical="center"/>
    </xf>
    <xf numFmtId="49" fontId="0" fillId="0" borderId="8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distributed" vertical="center" indent="1"/>
    </xf>
    <xf numFmtId="3" fontId="0" fillId="0" borderId="49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3" fontId="0" fillId="0" borderId="63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49" xfId="0" applyNumberFormat="1" applyBorder="1" applyAlignment="1">
      <alignment horizontal="right" vertical="center"/>
    </xf>
    <xf numFmtId="178" fontId="0" fillId="0" borderId="79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63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3" fontId="0" fillId="0" borderId="60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88" xfId="0" applyNumberFormat="1" applyBorder="1" applyAlignment="1">
      <alignment horizontal="right" vertical="center"/>
    </xf>
    <xf numFmtId="3" fontId="0" fillId="0" borderId="89" xfId="0" applyNumberFormat="1" applyBorder="1" applyAlignment="1">
      <alignment horizontal="right" vertical="center"/>
    </xf>
    <xf numFmtId="0" fontId="0" fillId="0" borderId="90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178" fontId="0" fillId="0" borderId="88" xfId="0" applyNumberFormat="1" applyBorder="1" applyAlignment="1">
      <alignment horizontal="right" vertical="center"/>
    </xf>
    <xf numFmtId="178" fontId="0" fillId="0" borderId="89" xfId="0" applyNumberFormat="1" applyBorder="1" applyAlignment="1">
      <alignment horizontal="right" vertical="center"/>
    </xf>
    <xf numFmtId="3" fontId="0" fillId="0" borderId="61" xfId="0" applyNumberFormat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8" fontId="0" fillId="0" borderId="61" xfId="0" applyNumberFormat="1" applyBorder="1" applyAlignment="1">
      <alignment horizontal="right" vertical="center"/>
    </xf>
    <xf numFmtId="178" fontId="0" fillId="0" borderId="58" xfId="0" applyNumberFormat="1" applyBorder="1" applyAlignment="1">
      <alignment horizontal="right" vertical="center"/>
    </xf>
    <xf numFmtId="38" fontId="1" fillId="0" borderId="39" xfId="2" applyFont="1" applyBorder="1" applyAlignment="1">
      <alignment horizontal="left" vertical="center"/>
    </xf>
    <xf numFmtId="38" fontId="1" fillId="0" borderId="10" xfId="2" applyFont="1" applyBorder="1" applyAlignment="1">
      <alignment horizontal="left" vertical="center"/>
    </xf>
    <xf numFmtId="38" fontId="1" fillId="0" borderId="38" xfId="2" applyFont="1" applyBorder="1" applyAlignment="1">
      <alignment horizontal="left" vertical="center"/>
    </xf>
    <xf numFmtId="3" fontId="0" fillId="0" borderId="98" xfId="0" applyNumberFormat="1" applyBorder="1" applyAlignment="1">
      <alignment horizontal="right" vertical="center"/>
    </xf>
    <xf numFmtId="3" fontId="0" fillId="0" borderId="99" xfId="0" applyNumberFormat="1" applyBorder="1" applyAlignment="1">
      <alignment horizontal="right" vertical="center"/>
    </xf>
    <xf numFmtId="0" fontId="0" fillId="0" borderId="56" xfId="0" quotePrefix="1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8" fontId="0" fillId="0" borderId="98" xfId="0" applyNumberFormat="1" applyBorder="1" applyAlignment="1">
      <alignment horizontal="right" vertical="center"/>
    </xf>
    <xf numFmtId="178" fontId="0" fillId="0" borderId="99" xfId="0" applyNumberFormat="1" applyBorder="1" applyAlignment="1">
      <alignment horizontal="right" vertical="center"/>
    </xf>
    <xf numFmtId="0" fontId="0" fillId="0" borderId="56" xfId="0" applyBorder="1" applyAlignment="1">
      <alignment horizontal="left" vertical="center"/>
    </xf>
    <xf numFmtId="38" fontId="1" fillId="0" borderId="37" xfId="2" applyFont="1" applyBorder="1" applyAlignment="1">
      <alignment horizontal="left" vertical="center"/>
    </xf>
    <xf numFmtId="38" fontId="1" fillId="0" borderId="35" xfId="2" applyFont="1" applyBorder="1" applyAlignment="1">
      <alignment horizontal="left" vertical="center"/>
    </xf>
    <xf numFmtId="38" fontId="1" fillId="0" borderId="36" xfId="2" applyFont="1" applyBorder="1" applyAlignment="1">
      <alignment horizontal="left" vertical="center"/>
    </xf>
    <xf numFmtId="3" fontId="0" fillId="0" borderId="63" xfId="0" quotePrefix="1" applyNumberFormat="1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3" xfId="0" applyBorder="1" applyAlignment="1"/>
    <xf numFmtId="0" fontId="0" fillId="0" borderId="94" xfId="0" applyBorder="1" applyAlignment="1"/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97" xfId="0" applyBorder="1" applyAlignment="1">
      <alignment horizontal="center"/>
    </xf>
    <xf numFmtId="3" fontId="0" fillId="0" borderId="100" xfId="0" applyNumberFormat="1" applyBorder="1" applyAlignment="1">
      <alignment horizontal="center" vertical="center"/>
    </xf>
    <xf numFmtId="3" fontId="0" fillId="0" borderId="101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97" xfId="0" applyNumberFormat="1" applyBorder="1" applyAlignment="1">
      <alignment horizontal="center"/>
    </xf>
    <xf numFmtId="0" fontId="0" fillId="0" borderId="10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79" fontId="0" fillId="0" borderId="63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61" xfId="0" applyNumberFormat="1" applyBorder="1" applyAlignment="1">
      <alignment horizontal="right" vertical="center"/>
    </xf>
    <xf numFmtId="179" fontId="0" fillId="0" borderId="58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/>
    <xf numFmtId="9" fontId="1" fillId="0" borderId="98" xfId="1" applyFont="1" applyBorder="1" applyAlignment="1">
      <alignment horizontal="right" vertical="center"/>
    </xf>
    <xf numFmtId="9" fontId="1" fillId="0" borderId="99" xfId="1" applyFont="1" applyBorder="1" applyAlignment="1">
      <alignment horizontal="right" vertical="center"/>
    </xf>
    <xf numFmtId="3" fontId="0" fillId="0" borderId="98" xfId="0" quotePrefix="1" applyNumberFormat="1" applyBorder="1" applyAlignment="1">
      <alignment horizontal="right" vertical="center"/>
    </xf>
    <xf numFmtId="2" fontId="0" fillId="0" borderId="63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98" xfId="0" applyNumberFormat="1" applyBorder="1" applyAlignment="1">
      <alignment horizontal="right" vertical="center"/>
    </xf>
    <xf numFmtId="2" fontId="0" fillId="0" borderId="99" xfId="0" applyNumberFormat="1" applyBorder="1" applyAlignment="1">
      <alignment horizontal="right" vertical="center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/>
    </xf>
    <xf numFmtId="3" fontId="0" fillId="0" borderId="10" xfId="0" applyNumberForma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61" xfId="0" applyNumberFormat="1" applyBorder="1" applyAlignment="1">
      <alignment horizontal="right" vertical="center"/>
    </xf>
    <xf numFmtId="2" fontId="0" fillId="0" borderId="58" xfId="0" applyNumberFormat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_KagamiForma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7"/>
  <sheetViews>
    <sheetView showZeros="0" view="pageBreakPreview" zoomScaleNormal="100" workbookViewId="0">
      <selection activeCell="B118" sqref="B118"/>
    </sheetView>
  </sheetViews>
  <sheetFormatPr defaultRowHeight="13.5" x14ac:dyDescent="0.15"/>
  <cols>
    <col min="1" max="1" width="5.625" style="53" customWidth="1"/>
    <col min="2" max="2" width="10.625" style="53" customWidth="1"/>
    <col min="3" max="4" width="15.625" style="53" customWidth="1"/>
    <col min="5" max="5" width="17.625" style="53" customWidth="1"/>
    <col min="6" max="6" width="5.625" style="53" customWidth="1"/>
    <col min="7" max="7" width="3.625" style="105" customWidth="1"/>
    <col min="8" max="8" width="5.625" style="105" customWidth="1"/>
    <col min="9" max="9" width="3.625" style="105" customWidth="1"/>
    <col min="10" max="10" width="4.625" style="106" customWidth="1"/>
    <col min="11" max="15" width="5.625" style="106" customWidth="1"/>
    <col min="16" max="16" width="18.625" style="53" customWidth="1"/>
    <col min="17" max="17" width="7.625" style="53" customWidth="1"/>
    <col min="18" max="18" width="9" style="53"/>
    <col min="19" max="19" width="11.5" style="53" bestFit="1" customWidth="1"/>
    <col min="20" max="16384" width="9" style="53"/>
  </cols>
  <sheetData>
    <row r="1" spans="2:17" x14ac:dyDescent="0.15">
      <c r="B1" s="54"/>
      <c r="C1" s="54"/>
      <c r="D1" s="54"/>
      <c r="E1" s="54"/>
      <c r="F1" s="54"/>
      <c r="G1" s="55"/>
      <c r="H1" s="55"/>
      <c r="I1" s="55"/>
      <c r="J1" s="56"/>
      <c r="K1" s="56"/>
      <c r="L1" s="56"/>
      <c r="M1" s="56"/>
      <c r="N1" s="56"/>
      <c r="O1" s="56"/>
      <c r="P1" s="54"/>
      <c r="Q1" s="54"/>
    </row>
    <row r="2" spans="2:17" ht="14.25" thickBot="1" x14ac:dyDescent="0.2">
      <c r="B2" s="54"/>
      <c r="C2" s="54"/>
      <c r="D2" s="54"/>
      <c r="E2" s="54"/>
      <c r="F2" s="54"/>
      <c r="G2" s="55"/>
      <c r="H2" s="55"/>
      <c r="I2" s="55"/>
      <c r="J2" s="56"/>
      <c r="K2" s="56"/>
      <c r="L2" s="56"/>
      <c r="M2" s="56"/>
      <c r="N2" s="56"/>
      <c r="O2" s="56"/>
      <c r="P2" s="57" t="s">
        <v>95</v>
      </c>
      <c r="Q2" s="58">
        <v>1</v>
      </c>
    </row>
    <row r="3" spans="2:17" ht="20.100000000000001" customHeight="1" x14ac:dyDescent="0.15">
      <c r="B3" s="59"/>
      <c r="C3" s="60"/>
      <c r="D3" s="61"/>
      <c r="E3" s="332" t="s">
        <v>122</v>
      </c>
      <c r="F3" s="333" t="s">
        <v>96</v>
      </c>
      <c r="G3" s="333" t="s">
        <v>96</v>
      </c>
      <c r="H3" s="333" t="s">
        <v>96</v>
      </c>
      <c r="I3" s="333" t="s">
        <v>96</v>
      </c>
      <c r="J3" s="333" t="s">
        <v>96</v>
      </c>
      <c r="K3" s="333" t="s">
        <v>96</v>
      </c>
      <c r="L3" s="333" t="s">
        <v>96</v>
      </c>
      <c r="M3" s="333" t="s">
        <v>96</v>
      </c>
      <c r="N3" s="62"/>
      <c r="O3" s="62"/>
      <c r="P3" s="63"/>
      <c r="Q3" s="64"/>
    </row>
    <row r="4" spans="2:17" ht="15" customHeight="1" x14ac:dyDescent="0.15">
      <c r="B4" s="340" t="s">
        <v>262</v>
      </c>
      <c r="C4" s="341"/>
      <c r="D4" s="65"/>
      <c r="E4" s="334"/>
      <c r="F4" s="334"/>
      <c r="G4" s="334"/>
      <c r="H4" s="334"/>
      <c r="I4" s="334"/>
      <c r="J4" s="334"/>
      <c r="K4" s="334"/>
      <c r="L4" s="334"/>
      <c r="M4" s="334"/>
      <c r="N4" s="66"/>
      <c r="O4" s="66"/>
      <c r="P4" s="67"/>
      <c r="Q4" s="68"/>
    </row>
    <row r="5" spans="2:17" ht="12.95" customHeight="1" x14ac:dyDescent="0.15">
      <c r="B5" s="69"/>
      <c r="C5" s="70"/>
      <c r="D5" s="70"/>
      <c r="E5" s="71"/>
      <c r="F5" s="71"/>
      <c r="G5" s="72"/>
      <c r="H5" s="72"/>
      <c r="I5" s="72"/>
      <c r="J5" s="66"/>
      <c r="K5" s="66"/>
      <c r="L5" s="66"/>
      <c r="M5" s="66"/>
      <c r="N5" s="66"/>
      <c r="O5" s="66"/>
      <c r="P5" s="71"/>
      <c r="Q5" s="68"/>
    </row>
    <row r="6" spans="2:17" s="73" customFormat="1" ht="15.75" customHeight="1" x14ac:dyDescent="0.15">
      <c r="B6" s="245" t="s">
        <v>97</v>
      </c>
      <c r="C6" s="287" t="s">
        <v>98</v>
      </c>
      <c r="D6" s="287" t="s">
        <v>99</v>
      </c>
      <c r="E6" s="335" t="s">
        <v>100</v>
      </c>
      <c r="F6" s="74" t="s">
        <v>101</v>
      </c>
      <c r="G6" s="336" t="s">
        <v>138</v>
      </c>
      <c r="H6" s="337"/>
      <c r="I6" s="337"/>
      <c r="J6" s="338" t="s">
        <v>139</v>
      </c>
      <c r="K6" s="339"/>
      <c r="L6" s="339"/>
      <c r="M6" s="339" t="s">
        <v>137</v>
      </c>
      <c r="N6" s="339"/>
      <c r="O6" s="339"/>
      <c r="P6" s="335" t="s">
        <v>69</v>
      </c>
      <c r="Q6" s="342" t="s">
        <v>62</v>
      </c>
    </row>
    <row r="7" spans="2:17" s="73" customFormat="1" ht="15.75" customHeight="1" x14ac:dyDescent="0.15">
      <c r="B7" s="245"/>
      <c r="C7" s="287"/>
      <c r="D7" s="287"/>
      <c r="E7" s="289"/>
      <c r="F7" s="75" t="s">
        <v>102</v>
      </c>
      <c r="G7" s="297"/>
      <c r="H7" s="298"/>
      <c r="I7" s="298"/>
      <c r="J7" s="281"/>
      <c r="K7" s="279"/>
      <c r="L7" s="279"/>
      <c r="M7" s="279"/>
      <c r="N7" s="279"/>
      <c r="O7" s="279"/>
      <c r="P7" s="289"/>
      <c r="Q7" s="291"/>
    </row>
    <row r="8" spans="2:17" ht="15.6" customHeight="1" x14ac:dyDescent="0.15">
      <c r="B8" s="245" t="s">
        <v>147</v>
      </c>
      <c r="C8" s="74"/>
      <c r="D8" s="74"/>
      <c r="E8" s="74"/>
      <c r="F8" s="74"/>
      <c r="G8" s="343"/>
      <c r="H8" s="343"/>
      <c r="I8" s="343"/>
      <c r="J8" s="325"/>
      <c r="K8" s="325"/>
      <c r="L8" s="325"/>
      <c r="M8" s="325"/>
      <c r="N8" s="325"/>
      <c r="O8" s="325"/>
      <c r="P8" s="76"/>
      <c r="Q8" s="77"/>
    </row>
    <row r="9" spans="2:17" ht="15.6" customHeight="1" x14ac:dyDescent="0.15">
      <c r="B9" s="245"/>
      <c r="C9" s="75"/>
      <c r="D9" s="75"/>
      <c r="E9" s="75"/>
      <c r="F9" s="78"/>
      <c r="G9" s="344"/>
      <c r="H9" s="344"/>
      <c r="I9" s="344"/>
      <c r="J9" s="324"/>
      <c r="K9" s="324"/>
      <c r="L9" s="324"/>
      <c r="M9" s="324"/>
      <c r="N9" s="324"/>
      <c r="O9" s="324"/>
      <c r="P9" s="79"/>
      <c r="Q9" s="80"/>
    </row>
    <row r="10" spans="2:17" ht="15.6" customHeight="1" x14ac:dyDescent="0.15">
      <c r="B10" s="245"/>
      <c r="C10" s="74"/>
      <c r="D10" s="74"/>
      <c r="E10" s="81"/>
      <c r="F10" s="81"/>
      <c r="G10" s="327"/>
      <c r="H10" s="327"/>
      <c r="I10" s="327"/>
      <c r="J10" s="331"/>
      <c r="K10" s="331"/>
      <c r="L10" s="331"/>
      <c r="M10" s="331"/>
      <c r="N10" s="331"/>
      <c r="O10" s="331"/>
      <c r="P10" s="82"/>
      <c r="Q10" s="77"/>
    </row>
    <row r="11" spans="2:17" ht="15.6" customHeight="1" x14ac:dyDescent="0.15">
      <c r="B11" s="245"/>
      <c r="C11" s="75" t="s">
        <v>215</v>
      </c>
      <c r="D11" s="75" t="s">
        <v>152</v>
      </c>
      <c r="E11" s="75" t="s">
        <v>243</v>
      </c>
      <c r="F11" s="78" t="s">
        <v>246</v>
      </c>
      <c r="G11" s="330">
        <v>3</v>
      </c>
      <c r="H11" s="330"/>
      <c r="I11" s="330"/>
      <c r="J11" s="324"/>
      <c r="K11" s="324"/>
      <c r="L11" s="324"/>
      <c r="M11" s="324"/>
      <c r="N11" s="324"/>
      <c r="O11" s="324"/>
      <c r="P11" s="115"/>
      <c r="Q11" s="80">
        <v>1</v>
      </c>
    </row>
    <row r="12" spans="2:17" ht="15.6" customHeight="1" x14ac:dyDescent="0.15">
      <c r="B12" s="245"/>
      <c r="C12" s="74"/>
      <c r="D12" s="74"/>
      <c r="E12" s="81"/>
      <c r="F12" s="81"/>
      <c r="G12" s="318"/>
      <c r="H12" s="318"/>
      <c r="I12" s="318"/>
      <c r="J12" s="331"/>
      <c r="K12" s="331"/>
      <c r="L12" s="331"/>
      <c r="M12" s="331"/>
      <c r="N12" s="331"/>
      <c r="O12" s="331"/>
      <c r="P12" s="82"/>
      <c r="Q12" s="77"/>
    </row>
    <row r="13" spans="2:17" ht="15.6" customHeight="1" x14ac:dyDescent="0.15">
      <c r="B13" s="245"/>
      <c r="C13" s="75" t="s">
        <v>216</v>
      </c>
      <c r="D13" s="75" t="s">
        <v>163</v>
      </c>
      <c r="E13" s="75" t="s">
        <v>253</v>
      </c>
      <c r="F13" s="78" t="s">
        <v>254</v>
      </c>
      <c r="G13" s="330">
        <v>0.6</v>
      </c>
      <c r="H13" s="330"/>
      <c r="I13" s="330"/>
      <c r="J13" s="324"/>
      <c r="K13" s="324"/>
      <c r="L13" s="324"/>
      <c r="M13" s="324"/>
      <c r="N13" s="324"/>
      <c r="O13" s="324"/>
      <c r="P13" s="84"/>
      <c r="Q13" s="80">
        <v>2</v>
      </c>
    </row>
    <row r="14" spans="2:17" ht="15.6" customHeight="1" x14ac:dyDescent="0.15">
      <c r="B14" s="245"/>
      <c r="C14" s="74" t="s">
        <v>217</v>
      </c>
      <c r="D14" s="74"/>
      <c r="E14" s="81"/>
      <c r="F14" s="81"/>
      <c r="G14" s="318"/>
      <c r="H14" s="318"/>
      <c r="I14" s="318"/>
      <c r="J14" s="331"/>
      <c r="K14" s="331"/>
      <c r="L14" s="331"/>
      <c r="M14" s="331"/>
      <c r="N14" s="331"/>
      <c r="O14" s="331"/>
      <c r="P14" s="82"/>
      <c r="Q14" s="77"/>
    </row>
    <row r="15" spans="2:17" ht="15.6" customHeight="1" x14ac:dyDescent="0.15">
      <c r="B15" s="245"/>
      <c r="C15" s="75" t="s">
        <v>218</v>
      </c>
      <c r="D15" s="75" t="s">
        <v>176</v>
      </c>
      <c r="E15" s="75"/>
      <c r="F15" s="78" t="s">
        <v>248</v>
      </c>
      <c r="G15" s="330">
        <v>1</v>
      </c>
      <c r="H15" s="330"/>
      <c r="I15" s="330"/>
      <c r="J15" s="321"/>
      <c r="K15" s="322"/>
      <c r="L15" s="323"/>
      <c r="M15" s="324"/>
      <c r="N15" s="324"/>
      <c r="O15" s="324"/>
      <c r="P15" s="79"/>
      <c r="Q15" s="80">
        <v>3</v>
      </c>
    </row>
    <row r="16" spans="2:17" ht="15" customHeight="1" x14ac:dyDescent="0.15">
      <c r="B16" s="245"/>
      <c r="C16" s="74"/>
      <c r="D16" s="74"/>
      <c r="E16" s="81"/>
      <c r="F16" s="81"/>
      <c r="G16" s="318"/>
      <c r="H16" s="318"/>
      <c r="I16" s="318"/>
      <c r="J16" s="331"/>
      <c r="K16" s="331"/>
      <c r="L16" s="331"/>
      <c r="M16" s="331"/>
      <c r="N16" s="331"/>
      <c r="O16" s="331"/>
      <c r="P16" s="82"/>
      <c r="Q16" s="77"/>
    </row>
    <row r="17" spans="2:19" ht="15.6" customHeight="1" x14ac:dyDescent="0.15">
      <c r="B17" s="245"/>
      <c r="C17" s="75" t="s">
        <v>155</v>
      </c>
      <c r="D17" s="75" t="s">
        <v>74</v>
      </c>
      <c r="E17" s="75"/>
      <c r="F17" s="78" t="s">
        <v>161</v>
      </c>
      <c r="G17" s="311">
        <v>7.0000000000000007E-2</v>
      </c>
      <c r="H17" s="311"/>
      <c r="I17" s="311"/>
      <c r="J17" s="321"/>
      <c r="K17" s="322"/>
      <c r="L17" s="323"/>
      <c r="M17" s="324"/>
      <c r="N17" s="324"/>
      <c r="O17" s="324"/>
      <c r="P17" s="79"/>
      <c r="Q17" s="80">
        <v>4</v>
      </c>
    </row>
    <row r="18" spans="2:19" ht="15.6" customHeight="1" x14ac:dyDescent="0.15">
      <c r="B18" s="245"/>
      <c r="C18" s="74"/>
      <c r="D18" s="74"/>
      <c r="E18" s="81"/>
      <c r="F18" s="81"/>
      <c r="G18" s="318"/>
      <c r="H18" s="318"/>
      <c r="I18" s="318"/>
      <c r="J18" s="331"/>
      <c r="K18" s="331"/>
      <c r="L18" s="331"/>
      <c r="M18" s="331"/>
      <c r="N18" s="331"/>
      <c r="O18" s="331"/>
      <c r="P18" s="82"/>
      <c r="Q18" s="77"/>
    </row>
    <row r="19" spans="2:19" ht="15.6" customHeight="1" x14ac:dyDescent="0.15">
      <c r="B19" s="245"/>
      <c r="C19" s="75" t="s">
        <v>219</v>
      </c>
      <c r="D19" s="75" t="s">
        <v>255</v>
      </c>
      <c r="E19" s="75"/>
      <c r="F19" s="78" t="s">
        <v>255</v>
      </c>
      <c r="G19" s="311">
        <v>7.0000000000000007E-2</v>
      </c>
      <c r="H19" s="311"/>
      <c r="I19" s="311"/>
      <c r="J19" s="321"/>
      <c r="K19" s="322"/>
      <c r="L19" s="323"/>
      <c r="M19" s="324"/>
      <c r="N19" s="324"/>
      <c r="O19" s="324"/>
      <c r="P19" s="115"/>
      <c r="Q19" s="80">
        <v>5</v>
      </c>
    </row>
    <row r="20" spans="2:19" ht="15.6" customHeight="1" x14ac:dyDescent="0.15">
      <c r="B20" s="245"/>
      <c r="C20" s="74"/>
      <c r="D20" s="74"/>
      <c r="E20" s="81" t="s">
        <v>244</v>
      </c>
      <c r="F20" s="81"/>
      <c r="G20" s="318"/>
      <c r="H20" s="318"/>
      <c r="I20" s="318"/>
      <c r="J20" s="331"/>
      <c r="K20" s="331"/>
      <c r="L20" s="331"/>
      <c r="M20" s="331"/>
      <c r="N20" s="331"/>
      <c r="O20" s="331"/>
      <c r="P20" s="82"/>
      <c r="Q20" s="77"/>
    </row>
    <row r="21" spans="2:19" ht="15.6" customHeight="1" x14ac:dyDescent="0.15">
      <c r="B21" s="245"/>
      <c r="C21" s="75" t="s">
        <v>220</v>
      </c>
      <c r="D21" s="75" t="s">
        <v>172</v>
      </c>
      <c r="E21" s="75" t="s">
        <v>245</v>
      </c>
      <c r="F21" s="78" t="s">
        <v>166</v>
      </c>
      <c r="G21" s="311">
        <v>7.0000000000000007E-2</v>
      </c>
      <c r="H21" s="311"/>
      <c r="I21" s="311"/>
      <c r="J21" s="321"/>
      <c r="K21" s="322"/>
      <c r="L21" s="323"/>
      <c r="M21" s="324"/>
      <c r="N21" s="324"/>
      <c r="O21" s="324"/>
      <c r="P21" s="83"/>
      <c r="Q21" s="80">
        <v>6</v>
      </c>
    </row>
    <row r="22" spans="2:19" ht="15.6" customHeight="1" x14ac:dyDescent="0.15">
      <c r="B22" s="245"/>
      <c r="C22" s="74"/>
      <c r="D22" s="74"/>
      <c r="E22" s="81"/>
      <c r="F22" s="81"/>
      <c r="G22" s="315"/>
      <c r="H22" s="316"/>
      <c r="I22" s="317"/>
      <c r="J22" s="331"/>
      <c r="K22" s="331"/>
      <c r="L22" s="331"/>
      <c r="M22" s="331"/>
      <c r="N22" s="331"/>
      <c r="O22" s="331"/>
      <c r="P22" s="82"/>
      <c r="Q22" s="77"/>
    </row>
    <row r="23" spans="2:19" ht="15.6" customHeight="1" x14ac:dyDescent="0.15">
      <c r="B23" s="245"/>
      <c r="C23" s="75" t="s">
        <v>148</v>
      </c>
      <c r="D23" s="75" t="s">
        <v>162</v>
      </c>
      <c r="E23" s="75"/>
      <c r="F23" s="78" t="s">
        <v>162</v>
      </c>
      <c r="G23" s="311">
        <v>7.0000000000000007E-2</v>
      </c>
      <c r="H23" s="311"/>
      <c r="I23" s="311"/>
      <c r="J23" s="321"/>
      <c r="K23" s="322"/>
      <c r="L23" s="323"/>
      <c r="M23" s="324"/>
      <c r="N23" s="324"/>
      <c r="O23" s="324"/>
      <c r="P23" s="86"/>
      <c r="Q23" s="80">
        <v>7</v>
      </c>
      <c r="S23" s="85"/>
    </row>
    <row r="24" spans="2:19" ht="15.6" customHeight="1" x14ac:dyDescent="0.15">
      <c r="B24" s="245"/>
      <c r="C24" s="74"/>
      <c r="D24" s="74"/>
      <c r="E24" s="81"/>
      <c r="F24" s="81"/>
      <c r="G24" s="318"/>
      <c r="H24" s="318"/>
      <c r="I24" s="318"/>
      <c r="J24" s="331"/>
      <c r="K24" s="331"/>
      <c r="L24" s="331"/>
      <c r="M24" s="331"/>
      <c r="N24" s="331"/>
      <c r="O24" s="331"/>
      <c r="P24" s="82"/>
      <c r="Q24" s="77"/>
    </row>
    <row r="25" spans="2:19" ht="15.6" customHeight="1" x14ac:dyDescent="0.15">
      <c r="B25" s="245"/>
      <c r="C25" s="75" t="s">
        <v>149</v>
      </c>
      <c r="D25" s="75" t="s">
        <v>162</v>
      </c>
      <c r="E25" s="75"/>
      <c r="F25" s="78" t="s">
        <v>162</v>
      </c>
      <c r="G25" s="310">
        <v>7.0000000000000007E-2</v>
      </c>
      <c r="H25" s="310"/>
      <c r="I25" s="310"/>
      <c r="J25" s="321"/>
      <c r="K25" s="322"/>
      <c r="L25" s="323"/>
      <c r="M25" s="324"/>
      <c r="N25" s="324"/>
      <c r="O25" s="324"/>
      <c r="P25" s="79"/>
      <c r="Q25" s="80">
        <v>8</v>
      </c>
    </row>
    <row r="26" spans="2:19" ht="15.6" customHeight="1" x14ac:dyDescent="0.15">
      <c r="B26" s="245"/>
      <c r="C26" s="74"/>
      <c r="D26" s="74"/>
      <c r="E26" s="81"/>
      <c r="F26" s="81"/>
      <c r="G26" s="318"/>
      <c r="H26" s="318"/>
      <c r="I26" s="318"/>
      <c r="J26" s="331"/>
      <c r="K26" s="331"/>
      <c r="L26" s="331"/>
      <c r="M26" s="331"/>
      <c r="N26" s="331"/>
      <c r="O26" s="331"/>
      <c r="P26" s="82"/>
      <c r="Q26" s="77"/>
    </row>
    <row r="27" spans="2:19" ht="15.6" customHeight="1" x14ac:dyDescent="0.15">
      <c r="B27" s="245"/>
      <c r="C27" s="75" t="s">
        <v>150</v>
      </c>
      <c r="D27" s="75" t="s">
        <v>163</v>
      </c>
      <c r="E27" s="75" t="s">
        <v>160</v>
      </c>
      <c r="F27" s="78" t="s">
        <v>74</v>
      </c>
      <c r="G27" s="310">
        <v>7.0000000000000007E-2</v>
      </c>
      <c r="H27" s="310"/>
      <c r="I27" s="310"/>
      <c r="J27" s="321"/>
      <c r="K27" s="322"/>
      <c r="L27" s="323"/>
      <c r="M27" s="324"/>
      <c r="N27" s="324"/>
      <c r="O27" s="324"/>
      <c r="P27" s="86"/>
      <c r="Q27" s="80">
        <v>9</v>
      </c>
      <c r="S27" s="85"/>
    </row>
    <row r="28" spans="2:19" ht="15.6" customHeight="1" x14ac:dyDescent="0.15">
      <c r="B28" s="245"/>
      <c r="C28" s="74" t="s">
        <v>221</v>
      </c>
      <c r="D28" s="74"/>
      <c r="E28" s="81"/>
      <c r="F28" s="81"/>
      <c r="G28" s="327"/>
      <c r="H28" s="327"/>
      <c r="I28" s="327"/>
      <c r="J28" s="331"/>
      <c r="K28" s="331"/>
      <c r="L28" s="331"/>
      <c r="M28" s="331"/>
      <c r="N28" s="331"/>
      <c r="O28" s="331"/>
      <c r="P28" s="82"/>
      <c r="Q28" s="77"/>
    </row>
    <row r="29" spans="2:19" ht="15.6" customHeight="1" x14ac:dyDescent="0.15">
      <c r="B29" s="245"/>
      <c r="C29" s="75" t="s">
        <v>218</v>
      </c>
      <c r="D29" s="75" t="s">
        <v>233</v>
      </c>
      <c r="E29" s="75"/>
      <c r="F29" s="78" t="s">
        <v>248</v>
      </c>
      <c r="G29" s="328">
        <v>1</v>
      </c>
      <c r="H29" s="328"/>
      <c r="I29" s="328"/>
      <c r="J29" s="324"/>
      <c r="K29" s="324"/>
      <c r="L29" s="324"/>
      <c r="M29" s="324"/>
      <c r="N29" s="324"/>
      <c r="O29" s="324"/>
      <c r="P29" s="79"/>
      <c r="Q29" s="80">
        <v>10</v>
      </c>
      <c r="S29" s="85"/>
    </row>
    <row r="30" spans="2:19" ht="15.6" customHeight="1" x14ac:dyDescent="0.15">
      <c r="B30" s="245"/>
      <c r="C30" s="74"/>
      <c r="D30" s="74"/>
      <c r="E30" s="81"/>
      <c r="F30" s="81"/>
      <c r="G30" s="326"/>
      <c r="H30" s="326"/>
      <c r="I30" s="326"/>
      <c r="J30" s="331"/>
      <c r="K30" s="331"/>
      <c r="L30" s="331"/>
      <c r="M30" s="331"/>
      <c r="N30" s="331"/>
      <c r="O30" s="331"/>
      <c r="P30" s="82"/>
      <c r="Q30" s="77"/>
    </row>
    <row r="31" spans="2:19" ht="15.6" customHeight="1" x14ac:dyDescent="0.15">
      <c r="B31" s="245"/>
      <c r="C31" s="75" t="s">
        <v>222</v>
      </c>
      <c r="D31" s="75" t="s">
        <v>172</v>
      </c>
      <c r="E31" s="75"/>
      <c r="F31" s="78" t="s">
        <v>249</v>
      </c>
      <c r="G31" s="311">
        <v>0.35</v>
      </c>
      <c r="H31" s="311"/>
      <c r="I31" s="311"/>
      <c r="J31" s="324"/>
      <c r="K31" s="324"/>
      <c r="L31" s="324"/>
      <c r="M31" s="324"/>
      <c r="N31" s="324"/>
      <c r="O31" s="324"/>
      <c r="P31" s="79"/>
      <c r="Q31" s="80">
        <v>11</v>
      </c>
    </row>
    <row r="32" spans="2:19" ht="15.6" customHeight="1" x14ac:dyDescent="0.15">
      <c r="B32" s="245"/>
      <c r="C32" s="74" t="s">
        <v>59</v>
      </c>
      <c r="D32" s="74"/>
      <c r="E32" s="81"/>
      <c r="F32" s="81"/>
      <c r="G32" s="326"/>
      <c r="H32" s="326"/>
      <c r="I32" s="326"/>
      <c r="J32" s="331"/>
      <c r="K32" s="331"/>
      <c r="L32" s="331"/>
      <c r="M32" s="331"/>
      <c r="N32" s="331"/>
      <c r="O32" s="331"/>
      <c r="P32" s="82"/>
      <c r="Q32" s="77"/>
    </row>
    <row r="33" spans="2:19" ht="15.6" customHeight="1" x14ac:dyDescent="0.15">
      <c r="B33" s="245"/>
      <c r="C33" s="75" t="s">
        <v>55</v>
      </c>
      <c r="D33" s="75" t="s">
        <v>256</v>
      </c>
      <c r="E33" s="75"/>
      <c r="F33" s="78" t="s">
        <v>256</v>
      </c>
      <c r="G33" s="311">
        <v>0.35</v>
      </c>
      <c r="H33" s="311"/>
      <c r="I33" s="311"/>
      <c r="J33" s="321"/>
      <c r="K33" s="322"/>
      <c r="L33" s="323"/>
      <c r="M33" s="324"/>
      <c r="N33" s="324"/>
      <c r="O33" s="324"/>
      <c r="P33" s="79"/>
      <c r="Q33" s="80">
        <v>12</v>
      </c>
    </row>
    <row r="34" spans="2:19" ht="15.6" customHeight="1" x14ac:dyDescent="0.15">
      <c r="B34" s="245"/>
      <c r="C34" s="74" t="s">
        <v>257</v>
      </c>
      <c r="D34" s="74"/>
      <c r="E34" s="81"/>
      <c r="F34" s="81"/>
      <c r="G34" s="326"/>
      <c r="H34" s="326"/>
      <c r="I34" s="326"/>
      <c r="J34" s="331"/>
      <c r="K34" s="331"/>
      <c r="L34" s="331"/>
      <c r="M34" s="331"/>
      <c r="N34" s="331"/>
      <c r="O34" s="331"/>
      <c r="P34" s="82"/>
      <c r="Q34" s="77"/>
    </row>
    <row r="35" spans="2:19" ht="15.6" customHeight="1" x14ac:dyDescent="0.15">
      <c r="B35" s="245"/>
      <c r="C35" s="75" t="s">
        <v>223</v>
      </c>
      <c r="D35" s="75" t="s">
        <v>162</v>
      </c>
      <c r="E35" s="75"/>
      <c r="F35" s="78" t="s">
        <v>162</v>
      </c>
      <c r="G35" s="311">
        <v>0.35</v>
      </c>
      <c r="H35" s="311"/>
      <c r="I35" s="311"/>
      <c r="J35" s="321"/>
      <c r="K35" s="322"/>
      <c r="L35" s="323"/>
      <c r="M35" s="324"/>
      <c r="N35" s="324"/>
      <c r="O35" s="324"/>
      <c r="P35" s="86"/>
      <c r="Q35" s="80">
        <v>13</v>
      </c>
      <c r="S35" s="85"/>
    </row>
    <row r="36" spans="2:19" ht="15.6" customHeight="1" x14ac:dyDescent="0.15">
      <c r="B36" s="245"/>
      <c r="C36" s="74"/>
      <c r="D36" s="74"/>
      <c r="E36" s="74"/>
      <c r="F36" s="74"/>
      <c r="G36" s="312"/>
      <c r="H36" s="312"/>
      <c r="I36" s="312"/>
      <c r="J36" s="325"/>
      <c r="K36" s="325"/>
      <c r="L36" s="325"/>
      <c r="M36" s="325"/>
      <c r="N36" s="325"/>
      <c r="O36" s="325"/>
      <c r="P36" s="76"/>
      <c r="Q36" s="99"/>
    </row>
    <row r="37" spans="2:19" ht="15.6" customHeight="1" thickBot="1" x14ac:dyDescent="0.2">
      <c r="B37" s="314"/>
      <c r="C37" s="87" t="s">
        <v>224</v>
      </c>
      <c r="D37" s="87" t="s">
        <v>163</v>
      </c>
      <c r="E37" s="110"/>
      <c r="F37" s="88" t="s">
        <v>163</v>
      </c>
      <c r="G37" s="329">
        <v>0.35</v>
      </c>
      <c r="H37" s="329"/>
      <c r="I37" s="329"/>
      <c r="J37" s="345"/>
      <c r="K37" s="346"/>
      <c r="L37" s="347"/>
      <c r="M37" s="348"/>
      <c r="N37" s="348"/>
      <c r="O37" s="348"/>
      <c r="P37" s="111"/>
      <c r="Q37" s="89">
        <v>14</v>
      </c>
    </row>
    <row r="38" spans="2:19" x14ac:dyDescent="0.15">
      <c r="B38" s="90"/>
      <c r="C38" s="90"/>
      <c r="D38" s="90"/>
      <c r="E38" s="90"/>
      <c r="F38" s="90"/>
      <c r="G38" s="91"/>
      <c r="H38" s="91"/>
      <c r="I38" s="91"/>
      <c r="J38" s="92"/>
      <c r="K38" s="92"/>
      <c r="L38" s="92"/>
      <c r="M38" s="92"/>
      <c r="N38" s="92"/>
      <c r="O38" s="92"/>
      <c r="P38" s="90"/>
      <c r="Q38" s="90"/>
    </row>
    <row r="39" spans="2:19" ht="14.25" thickBot="1" x14ac:dyDescent="0.2">
      <c r="B39" s="90"/>
      <c r="C39" s="90"/>
      <c r="D39" s="90"/>
      <c r="E39" s="90"/>
      <c r="F39" s="90"/>
      <c r="G39" s="91"/>
      <c r="H39" s="91"/>
      <c r="I39" s="91"/>
      <c r="J39" s="92"/>
      <c r="K39" s="92"/>
      <c r="L39" s="92"/>
      <c r="M39" s="92"/>
      <c r="N39" s="92"/>
      <c r="O39" s="92"/>
      <c r="P39" s="93" t="s">
        <v>258</v>
      </c>
      <c r="Q39" s="90">
        <v>2</v>
      </c>
    </row>
    <row r="40" spans="2:19" ht="15.75" customHeight="1" x14ac:dyDescent="0.15">
      <c r="B40" s="285" t="s">
        <v>97</v>
      </c>
      <c r="C40" s="286" t="s">
        <v>98</v>
      </c>
      <c r="D40" s="286" t="s">
        <v>99</v>
      </c>
      <c r="E40" s="288" t="s">
        <v>100</v>
      </c>
      <c r="F40" s="94" t="s">
        <v>101</v>
      </c>
      <c r="G40" s="295" t="s">
        <v>138</v>
      </c>
      <c r="H40" s="296"/>
      <c r="I40" s="296"/>
      <c r="J40" s="280" t="s">
        <v>139</v>
      </c>
      <c r="K40" s="278"/>
      <c r="L40" s="278"/>
      <c r="M40" s="278" t="s">
        <v>137</v>
      </c>
      <c r="N40" s="278"/>
      <c r="O40" s="278"/>
      <c r="P40" s="288" t="s">
        <v>69</v>
      </c>
      <c r="Q40" s="290" t="s">
        <v>62</v>
      </c>
    </row>
    <row r="41" spans="2:19" ht="15.75" customHeight="1" x14ac:dyDescent="0.15">
      <c r="B41" s="245"/>
      <c r="C41" s="287"/>
      <c r="D41" s="287"/>
      <c r="E41" s="289"/>
      <c r="F41" s="75" t="s">
        <v>102</v>
      </c>
      <c r="G41" s="297"/>
      <c r="H41" s="298"/>
      <c r="I41" s="298"/>
      <c r="J41" s="281"/>
      <c r="K41" s="279"/>
      <c r="L41" s="279"/>
      <c r="M41" s="279"/>
      <c r="N41" s="279"/>
      <c r="O41" s="279"/>
      <c r="P41" s="289"/>
      <c r="Q41" s="291"/>
    </row>
    <row r="42" spans="2:19" ht="15.6" customHeight="1" x14ac:dyDescent="0.15">
      <c r="B42" s="245"/>
      <c r="C42" s="74"/>
      <c r="D42" s="74"/>
      <c r="E42" s="74"/>
      <c r="F42" s="74"/>
      <c r="G42" s="312"/>
      <c r="H42" s="312"/>
      <c r="I42" s="312"/>
      <c r="J42" s="325"/>
      <c r="K42" s="325"/>
      <c r="L42" s="325"/>
      <c r="M42" s="325"/>
      <c r="N42" s="325"/>
      <c r="O42" s="325"/>
      <c r="P42" s="76"/>
      <c r="Q42" s="99"/>
    </row>
    <row r="43" spans="2:19" ht="15.6" customHeight="1" x14ac:dyDescent="0.15">
      <c r="B43" s="245"/>
      <c r="C43" s="75" t="s">
        <v>225</v>
      </c>
      <c r="D43" s="75" t="s">
        <v>233</v>
      </c>
      <c r="E43" s="75"/>
      <c r="F43" s="78" t="s">
        <v>249</v>
      </c>
      <c r="G43" s="311">
        <v>0.35</v>
      </c>
      <c r="H43" s="311"/>
      <c r="I43" s="311"/>
      <c r="J43" s="321"/>
      <c r="K43" s="322"/>
      <c r="L43" s="323"/>
      <c r="M43" s="324"/>
      <c r="N43" s="324"/>
      <c r="O43" s="324"/>
      <c r="P43" s="79"/>
      <c r="Q43" s="80">
        <v>15</v>
      </c>
    </row>
    <row r="44" spans="2:19" ht="15.6" customHeight="1" x14ac:dyDescent="0.15">
      <c r="B44" s="109"/>
      <c r="C44" s="81" t="s">
        <v>226</v>
      </c>
      <c r="D44" s="81"/>
      <c r="E44" s="81"/>
      <c r="F44" s="81"/>
      <c r="G44" s="313"/>
      <c r="H44" s="313"/>
      <c r="I44" s="313"/>
      <c r="J44" s="320"/>
      <c r="K44" s="320"/>
      <c r="L44" s="320"/>
      <c r="M44" s="320"/>
      <c r="N44" s="320"/>
      <c r="O44" s="320"/>
      <c r="P44" s="82"/>
      <c r="Q44" s="77"/>
    </row>
    <row r="45" spans="2:19" ht="15.6" customHeight="1" x14ac:dyDescent="0.15">
      <c r="B45" s="96"/>
      <c r="C45" s="75" t="s">
        <v>227</v>
      </c>
      <c r="D45" s="75" t="s">
        <v>168</v>
      </c>
      <c r="E45" s="75"/>
      <c r="F45" s="78" t="s">
        <v>168</v>
      </c>
      <c r="G45" s="311">
        <v>0.35</v>
      </c>
      <c r="H45" s="311"/>
      <c r="I45" s="311"/>
      <c r="J45" s="258"/>
      <c r="K45" s="259"/>
      <c r="L45" s="260"/>
      <c r="M45" s="324"/>
      <c r="N45" s="324"/>
      <c r="O45" s="324"/>
      <c r="P45" s="79"/>
      <c r="Q45" s="80">
        <v>16</v>
      </c>
    </row>
    <row r="46" spans="2:19" ht="15.6" customHeight="1" x14ac:dyDescent="0.15">
      <c r="B46" s="95"/>
      <c r="C46" s="74"/>
      <c r="D46" s="74"/>
      <c r="E46" s="81"/>
      <c r="F46" s="81"/>
      <c r="G46" s="313"/>
      <c r="H46" s="313"/>
      <c r="I46" s="313"/>
      <c r="J46" s="320"/>
      <c r="K46" s="320"/>
      <c r="L46" s="320"/>
      <c r="M46" s="320"/>
      <c r="N46" s="320"/>
      <c r="O46" s="320"/>
      <c r="P46" s="82"/>
      <c r="Q46" s="77"/>
    </row>
    <row r="47" spans="2:19" ht="15.6" customHeight="1" x14ac:dyDescent="0.15">
      <c r="B47" s="96"/>
      <c r="C47" s="75" t="s">
        <v>228</v>
      </c>
      <c r="D47" s="75" t="s">
        <v>172</v>
      </c>
      <c r="E47" s="75"/>
      <c r="F47" s="78" t="s">
        <v>172</v>
      </c>
      <c r="G47" s="311">
        <v>0.35</v>
      </c>
      <c r="H47" s="311"/>
      <c r="I47" s="311"/>
      <c r="J47" s="258"/>
      <c r="K47" s="259"/>
      <c r="L47" s="260"/>
      <c r="M47" s="324"/>
      <c r="N47" s="324"/>
      <c r="O47" s="324"/>
      <c r="P47" s="79"/>
      <c r="Q47" s="80">
        <v>17</v>
      </c>
      <c r="S47" s="85"/>
    </row>
    <row r="48" spans="2:19" ht="15.6" customHeight="1" x14ac:dyDescent="0.15">
      <c r="B48" s="95"/>
      <c r="C48" s="74"/>
      <c r="D48" s="74"/>
      <c r="E48" s="81"/>
      <c r="F48" s="81"/>
      <c r="G48" s="252"/>
      <c r="H48" s="253"/>
      <c r="I48" s="254"/>
      <c r="J48" s="249"/>
      <c r="K48" s="250"/>
      <c r="L48" s="251"/>
      <c r="M48" s="249"/>
      <c r="N48" s="250"/>
      <c r="O48" s="251"/>
      <c r="P48" s="82"/>
      <c r="Q48" s="77"/>
    </row>
    <row r="49" spans="2:19" ht="15.6" customHeight="1" x14ac:dyDescent="0.15">
      <c r="B49" s="96"/>
      <c r="C49" s="75" t="s">
        <v>229</v>
      </c>
      <c r="D49" s="75" t="s">
        <v>162</v>
      </c>
      <c r="E49" s="75"/>
      <c r="F49" s="78" t="s">
        <v>162</v>
      </c>
      <c r="G49" s="311">
        <v>0.35</v>
      </c>
      <c r="H49" s="311"/>
      <c r="I49" s="311"/>
      <c r="J49" s="258"/>
      <c r="K49" s="259"/>
      <c r="L49" s="260"/>
      <c r="M49" s="324"/>
      <c r="N49" s="324"/>
      <c r="O49" s="324"/>
      <c r="P49" s="79"/>
      <c r="Q49" s="80">
        <v>18</v>
      </c>
    </row>
    <row r="50" spans="2:19" ht="15.6" customHeight="1" x14ac:dyDescent="0.15">
      <c r="B50" s="95"/>
      <c r="C50" s="74"/>
      <c r="D50" s="74"/>
      <c r="E50" s="81"/>
      <c r="F50" s="81"/>
      <c r="G50" s="252"/>
      <c r="H50" s="253"/>
      <c r="I50" s="254"/>
      <c r="J50" s="249"/>
      <c r="K50" s="250"/>
      <c r="L50" s="251"/>
      <c r="M50" s="249"/>
      <c r="N50" s="250"/>
      <c r="O50" s="251"/>
      <c r="P50" s="82"/>
      <c r="Q50" s="77"/>
    </row>
    <row r="51" spans="2:19" ht="15.6" customHeight="1" x14ac:dyDescent="0.15">
      <c r="B51" s="96"/>
      <c r="C51" s="75" t="s">
        <v>41</v>
      </c>
      <c r="D51" s="75" t="s">
        <v>177</v>
      </c>
      <c r="E51" s="75"/>
      <c r="F51" s="78" t="s">
        <v>177</v>
      </c>
      <c r="G51" s="311">
        <v>0.01</v>
      </c>
      <c r="H51" s="311"/>
      <c r="I51" s="311"/>
      <c r="J51" s="258"/>
      <c r="K51" s="259"/>
      <c r="L51" s="260"/>
      <c r="M51" s="324"/>
      <c r="N51" s="324"/>
      <c r="O51" s="324"/>
      <c r="P51" s="79"/>
      <c r="Q51" s="80">
        <v>19</v>
      </c>
    </row>
    <row r="52" spans="2:19" ht="15.6" customHeight="1" x14ac:dyDescent="0.15">
      <c r="B52" s="95"/>
      <c r="C52" s="74"/>
      <c r="D52" s="74"/>
      <c r="E52" s="81"/>
      <c r="F52" s="81"/>
      <c r="G52" s="252"/>
      <c r="H52" s="253"/>
      <c r="I52" s="254"/>
      <c r="J52" s="249"/>
      <c r="K52" s="250"/>
      <c r="L52" s="251"/>
      <c r="M52" s="249"/>
      <c r="N52" s="250"/>
      <c r="O52" s="251"/>
      <c r="P52" s="82"/>
      <c r="Q52" s="77"/>
    </row>
    <row r="53" spans="2:19" ht="15.6" customHeight="1" x14ac:dyDescent="0.15">
      <c r="B53" s="96"/>
      <c r="C53" s="75" t="s">
        <v>230</v>
      </c>
      <c r="D53" s="75" t="s">
        <v>168</v>
      </c>
      <c r="E53" s="75"/>
      <c r="F53" s="78" t="s">
        <v>168</v>
      </c>
      <c r="G53" s="311">
        <v>0.01</v>
      </c>
      <c r="H53" s="311"/>
      <c r="I53" s="311"/>
      <c r="J53" s="258"/>
      <c r="K53" s="259"/>
      <c r="L53" s="260"/>
      <c r="M53" s="324"/>
      <c r="N53" s="324"/>
      <c r="O53" s="324"/>
      <c r="P53" s="79"/>
      <c r="Q53" s="80">
        <v>20</v>
      </c>
    </row>
    <row r="54" spans="2:19" ht="15.6" customHeight="1" x14ac:dyDescent="0.15">
      <c r="B54" s="95"/>
      <c r="C54" s="74"/>
      <c r="D54" s="74"/>
      <c r="E54" s="81"/>
      <c r="F54" s="81"/>
      <c r="G54" s="302"/>
      <c r="H54" s="303"/>
      <c r="I54" s="304"/>
      <c r="J54" s="249"/>
      <c r="K54" s="250"/>
      <c r="L54" s="251"/>
      <c r="M54" s="249"/>
      <c r="N54" s="250"/>
      <c r="O54" s="251"/>
      <c r="P54" s="82"/>
      <c r="Q54" s="77"/>
    </row>
    <row r="55" spans="2:19" ht="15.6" customHeight="1" x14ac:dyDescent="0.15">
      <c r="B55" s="96"/>
      <c r="C55" s="75" t="s">
        <v>231</v>
      </c>
      <c r="D55" s="75" t="s">
        <v>172</v>
      </c>
      <c r="E55" s="75"/>
      <c r="F55" s="78" t="s">
        <v>172</v>
      </c>
      <c r="G55" s="311">
        <v>0.35</v>
      </c>
      <c r="H55" s="311"/>
      <c r="I55" s="311"/>
      <c r="J55" s="258"/>
      <c r="K55" s="259"/>
      <c r="L55" s="260"/>
      <c r="M55" s="324"/>
      <c r="N55" s="324"/>
      <c r="O55" s="324"/>
      <c r="P55" s="79"/>
      <c r="Q55" s="80">
        <v>21</v>
      </c>
    </row>
    <row r="56" spans="2:19" ht="15.6" customHeight="1" x14ac:dyDescent="0.15">
      <c r="B56" s="95"/>
      <c r="C56" s="74"/>
      <c r="D56" s="74"/>
      <c r="E56" s="81"/>
      <c r="F56" s="81"/>
      <c r="G56" s="302"/>
      <c r="H56" s="303"/>
      <c r="I56" s="304"/>
      <c r="J56" s="249"/>
      <c r="K56" s="250"/>
      <c r="L56" s="251"/>
      <c r="M56" s="249"/>
      <c r="N56" s="250"/>
      <c r="O56" s="251"/>
      <c r="P56" s="82"/>
      <c r="Q56" s="77"/>
    </row>
    <row r="57" spans="2:19" ht="15.6" customHeight="1" x14ac:dyDescent="0.15">
      <c r="B57" s="96"/>
      <c r="C57" s="75" t="s">
        <v>232</v>
      </c>
      <c r="D57" s="75" t="s">
        <v>164</v>
      </c>
      <c r="E57" s="75"/>
      <c r="F57" s="78" t="s">
        <v>164</v>
      </c>
      <c r="G57" s="311">
        <v>0.35</v>
      </c>
      <c r="H57" s="311"/>
      <c r="I57" s="311"/>
      <c r="J57" s="258"/>
      <c r="K57" s="259"/>
      <c r="L57" s="260"/>
      <c r="M57" s="324"/>
      <c r="N57" s="324"/>
      <c r="O57" s="324"/>
      <c r="P57" s="97"/>
      <c r="Q57" s="80">
        <v>22</v>
      </c>
      <c r="S57" s="85"/>
    </row>
    <row r="58" spans="2:19" ht="15" customHeight="1" x14ac:dyDescent="0.15">
      <c r="B58" s="95"/>
      <c r="C58" s="74"/>
      <c r="D58" s="74"/>
      <c r="E58" s="81"/>
      <c r="F58" s="81"/>
      <c r="G58" s="302"/>
      <c r="H58" s="303"/>
      <c r="I58" s="304"/>
      <c r="J58" s="249"/>
      <c r="K58" s="250"/>
      <c r="L58" s="251"/>
      <c r="M58" s="249"/>
      <c r="N58" s="250"/>
      <c r="O58" s="251"/>
      <c r="P58" s="82"/>
      <c r="Q58" s="77"/>
    </row>
    <row r="59" spans="2:19" ht="15.6" customHeight="1" x14ac:dyDescent="0.15">
      <c r="B59" s="96"/>
      <c r="C59" s="75" t="s">
        <v>151</v>
      </c>
      <c r="D59" s="75"/>
      <c r="E59" s="75"/>
      <c r="F59" s="78"/>
      <c r="G59" s="255"/>
      <c r="H59" s="256"/>
      <c r="I59" s="257"/>
      <c r="J59" s="258"/>
      <c r="K59" s="259"/>
      <c r="L59" s="260"/>
      <c r="M59" s="261"/>
      <c r="N59" s="261"/>
      <c r="O59" s="261"/>
      <c r="P59" s="117"/>
      <c r="Q59" s="80"/>
      <c r="S59" s="85"/>
    </row>
    <row r="60" spans="2:19" ht="15" customHeight="1" x14ac:dyDescent="0.15">
      <c r="B60" s="95"/>
      <c r="C60" s="74"/>
      <c r="D60" s="74"/>
      <c r="E60" s="81"/>
      <c r="F60" s="81"/>
      <c r="G60" s="302"/>
      <c r="H60" s="303"/>
      <c r="I60" s="304"/>
      <c r="J60" s="249"/>
      <c r="K60" s="250"/>
      <c r="L60" s="251"/>
      <c r="M60" s="249"/>
      <c r="N60" s="250"/>
      <c r="O60" s="251"/>
      <c r="P60" s="82"/>
      <c r="Q60" s="77"/>
    </row>
    <row r="61" spans="2:19" ht="15.6" customHeight="1" x14ac:dyDescent="0.15">
      <c r="B61" s="96"/>
      <c r="C61" s="75"/>
      <c r="D61" s="75" t="s">
        <v>154</v>
      </c>
      <c r="E61" s="75"/>
      <c r="F61" s="78" t="s">
        <v>75</v>
      </c>
      <c r="G61" s="255">
        <v>1</v>
      </c>
      <c r="H61" s="256"/>
      <c r="I61" s="257"/>
      <c r="J61" s="258"/>
      <c r="K61" s="259"/>
      <c r="L61" s="260"/>
      <c r="M61" s="324"/>
      <c r="N61" s="324"/>
      <c r="O61" s="324"/>
      <c r="P61" s="117"/>
      <c r="Q61" s="80"/>
    </row>
    <row r="62" spans="2:19" ht="15.6" customHeight="1" x14ac:dyDescent="0.15">
      <c r="B62" s="95"/>
      <c r="C62" s="74"/>
      <c r="D62" s="74"/>
      <c r="E62" s="74"/>
      <c r="F62" s="74"/>
      <c r="G62" s="252"/>
      <c r="H62" s="253"/>
      <c r="I62" s="254"/>
      <c r="J62" s="252"/>
      <c r="K62" s="253"/>
      <c r="L62" s="254"/>
      <c r="M62" s="249"/>
      <c r="N62" s="250"/>
      <c r="O62" s="251"/>
      <c r="P62" s="76"/>
      <c r="Q62" s="99"/>
    </row>
    <row r="63" spans="2:19" ht="15.6" customHeight="1" x14ac:dyDescent="0.15">
      <c r="B63" s="96"/>
      <c r="C63" s="75" t="s">
        <v>147</v>
      </c>
      <c r="D63" s="75"/>
      <c r="E63" s="75"/>
      <c r="F63" s="78"/>
      <c r="G63" s="282"/>
      <c r="H63" s="283"/>
      <c r="I63" s="284"/>
      <c r="J63" s="349"/>
      <c r="K63" s="261"/>
      <c r="L63" s="261"/>
      <c r="M63" s="261"/>
      <c r="N63" s="261"/>
      <c r="O63" s="261"/>
      <c r="P63" s="115"/>
      <c r="Q63" s="80"/>
      <c r="S63" s="85">
        <f>M59+M61</f>
        <v>0</v>
      </c>
    </row>
    <row r="64" spans="2:19" ht="15.6" customHeight="1" x14ac:dyDescent="0.15">
      <c r="B64" s="95"/>
      <c r="C64" s="76"/>
      <c r="D64" s="74"/>
      <c r="E64" s="81"/>
      <c r="F64" s="81"/>
      <c r="G64" s="252"/>
      <c r="H64" s="253"/>
      <c r="I64" s="254"/>
      <c r="J64" s="249"/>
      <c r="K64" s="250"/>
      <c r="L64" s="251"/>
      <c r="M64" s="249"/>
      <c r="N64" s="250"/>
      <c r="O64" s="251"/>
      <c r="P64" s="82"/>
      <c r="Q64" s="77"/>
    </row>
    <row r="65" spans="2:21" ht="15.6" customHeight="1" x14ac:dyDescent="0.15">
      <c r="B65" s="96"/>
      <c r="C65" s="75"/>
      <c r="D65" s="75"/>
      <c r="E65" s="75"/>
      <c r="F65" s="78"/>
      <c r="G65" s="255"/>
      <c r="H65" s="256"/>
      <c r="I65" s="257"/>
      <c r="J65" s="258"/>
      <c r="K65" s="259"/>
      <c r="L65" s="260"/>
      <c r="M65" s="261"/>
      <c r="N65" s="261"/>
      <c r="O65" s="261"/>
      <c r="P65" s="100"/>
      <c r="Q65" s="80"/>
    </row>
    <row r="66" spans="2:21" ht="15.6" customHeight="1" x14ac:dyDescent="0.15">
      <c r="B66" s="95"/>
      <c r="C66" s="74"/>
      <c r="D66" s="101"/>
      <c r="E66" s="81"/>
      <c r="F66" s="81"/>
      <c r="G66" s="252"/>
      <c r="H66" s="253"/>
      <c r="I66" s="254"/>
      <c r="J66" s="249"/>
      <c r="K66" s="250"/>
      <c r="L66" s="251"/>
      <c r="M66" s="249"/>
      <c r="N66" s="250"/>
      <c r="O66" s="251"/>
      <c r="P66" s="82"/>
      <c r="Q66" s="77"/>
    </row>
    <row r="67" spans="2:21" ht="15.6" customHeight="1" x14ac:dyDescent="0.15">
      <c r="B67" s="96"/>
      <c r="C67" s="75"/>
      <c r="D67" s="102"/>
      <c r="E67" s="75"/>
      <c r="F67" s="78"/>
      <c r="G67" s="255"/>
      <c r="H67" s="256"/>
      <c r="I67" s="257"/>
      <c r="J67" s="258"/>
      <c r="K67" s="259"/>
      <c r="L67" s="260"/>
      <c r="M67" s="261"/>
      <c r="N67" s="261"/>
      <c r="O67" s="261"/>
      <c r="P67" s="97"/>
      <c r="Q67" s="80"/>
      <c r="S67" s="107"/>
      <c r="T67" s="107"/>
      <c r="U67" s="107"/>
    </row>
    <row r="68" spans="2:21" ht="15.6" customHeight="1" x14ac:dyDescent="0.15">
      <c r="B68" s="95"/>
      <c r="C68" s="74"/>
      <c r="D68" s="74"/>
      <c r="E68" s="81"/>
      <c r="F68" s="81"/>
      <c r="G68" s="252"/>
      <c r="H68" s="253"/>
      <c r="I68" s="254"/>
      <c r="J68" s="249"/>
      <c r="K68" s="250"/>
      <c r="L68" s="251"/>
      <c r="M68" s="249"/>
      <c r="N68" s="250"/>
      <c r="O68" s="251"/>
      <c r="P68" s="82"/>
      <c r="Q68" s="77"/>
    </row>
    <row r="69" spans="2:21" ht="15.6" customHeight="1" x14ac:dyDescent="0.15">
      <c r="B69" s="96"/>
      <c r="C69" s="75"/>
      <c r="D69" s="75"/>
      <c r="E69" s="75"/>
      <c r="F69" s="78"/>
      <c r="G69" s="255"/>
      <c r="H69" s="256"/>
      <c r="I69" s="257"/>
      <c r="J69" s="258"/>
      <c r="K69" s="259"/>
      <c r="L69" s="260"/>
      <c r="M69" s="261"/>
      <c r="N69" s="261"/>
      <c r="O69" s="261"/>
      <c r="P69" s="100"/>
      <c r="Q69" s="80"/>
      <c r="S69" s="107"/>
      <c r="T69" s="107"/>
      <c r="U69" s="107"/>
    </row>
    <row r="70" spans="2:21" ht="15.6" customHeight="1" x14ac:dyDescent="0.15">
      <c r="B70" s="95"/>
      <c r="C70" s="74"/>
      <c r="D70" s="74"/>
      <c r="E70" s="81"/>
      <c r="F70" s="81"/>
      <c r="G70" s="252"/>
      <c r="H70" s="253"/>
      <c r="I70" s="254"/>
      <c r="J70" s="249"/>
      <c r="K70" s="250"/>
      <c r="L70" s="251"/>
      <c r="M70" s="249"/>
      <c r="N70" s="250"/>
      <c r="O70" s="251"/>
      <c r="P70" s="82"/>
      <c r="Q70" s="77"/>
    </row>
    <row r="71" spans="2:21" ht="15.6" customHeight="1" x14ac:dyDescent="0.15">
      <c r="B71" s="96"/>
      <c r="C71" s="75"/>
      <c r="D71" s="75"/>
      <c r="E71" s="75"/>
      <c r="F71" s="78"/>
      <c r="G71" s="255"/>
      <c r="H71" s="256"/>
      <c r="I71" s="257"/>
      <c r="J71" s="258"/>
      <c r="K71" s="259"/>
      <c r="L71" s="260"/>
      <c r="M71" s="261"/>
      <c r="N71" s="261"/>
      <c r="O71" s="261"/>
      <c r="P71" s="100"/>
      <c r="Q71" s="80"/>
    </row>
    <row r="72" spans="2:21" ht="15.6" customHeight="1" x14ac:dyDescent="0.15">
      <c r="B72" s="95"/>
      <c r="C72" s="74"/>
      <c r="D72" s="74"/>
      <c r="E72" s="74"/>
      <c r="F72" s="74"/>
      <c r="G72" s="252"/>
      <c r="H72" s="253"/>
      <c r="I72" s="254"/>
      <c r="J72" s="249"/>
      <c r="K72" s="250"/>
      <c r="L72" s="251"/>
      <c r="M72" s="249"/>
      <c r="N72" s="250"/>
      <c r="O72" s="251"/>
      <c r="P72" s="76"/>
      <c r="Q72" s="99"/>
    </row>
    <row r="73" spans="2:21" ht="15.6" customHeight="1" thickBot="1" x14ac:dyDescent="0.2">
      <c r="B73" s="103"/>
      <c r="C73" s="87"/>
      <c r="D73" s="87"/>
      <c r="E73" s="87"/>
      <c r="F73" s="88"/>
      <c r="G73" s="299"/>
      <c r="H73" s="300"/>
      <c r="I73" s="301"/>
      <c r="J73" s="266"/>
      <c r="K73" s="267"/>
      <c r="L73" s="268"/>
      <c r="M73" s="319"/>
      <c r="N73" s="319"/>
      <c r="O73" s="319"/>
      <c r="P73" s="108"/>
      <c r="Q73" s="89"/>
    </row>
    <row r="74" spans="2:21" x14ac:dyDescent="0.15">
      <c r="B74" s="90"/>
      <c r="C74" s="90"/>
      <c r="D74" s="90"/>
      <c r="E74" s="90"/>
      <c r="F74" s="90"/>
      <c r="G74" s="91"/>
      <c r="H74" s="91"/>
      <c r="I74" s="91"/>
      <c r="J74" s="92"/>
      <c r="K74" s="92"/>
      <c r="L74" s="92"/>
      <c r="M74" s="92"/>
      <c r="N74" s="92"/>
      <c r="O74" s="92"/>
      <c r="P74" s="90"/>
      <c r="Q74" s="90"/>
    </row>
    <row r="75" spans="2:21" ht="14.25" thickBot="1" x14ac:dyDescent="0.2">
      <c r="B75" s="90"/>
      <c r="C75" s="90"/>
      <c r="D75" s="90"/>
      <c r="E75" s="90"/>
      <c r="F75" s="90"/>
      <c r="G75" s="91"/>
      <c r="H75" s="91"/>
      <c r="I75" s="91"/>
      <c r="J75" s="92"/>
      <c r="K75" s="92"/>
      <c r="L75" s="92"/>
      <c r="M75" s="92"/>
      <c r="N75" s="92"/>
      <c r="O75" s="92"/>
      <c r="P75" s="93" t="s">
        <v>173</v>
      </c>
      <c r="Q75" s="90">
        <v>3</v>
      </c>
    </row>
    <row r="76" spans="2:21" ht="15.75" customHeight="1" x14ac:dyDescent="0.15">
      <c r="B76" s="285" t="s">
        <v>97</v>
      </c>
      <c r="C76" s="286" t="s">
        <v>98</v>
      </c>
      <c r="D76" s="286" t="s">
        <v>99</v>
      </c>
      <c r="E76" s="288" t="s">
        <v>100</v>
      </c>
      <c r="F76" s="94" t="s">
        <v>101</v>
      </c>
      <c r="G76" s="295" t="s">
        <v>138</v>
      </c>
      <c r="H76" s="296"/>
      <c r="I76" s="296"/>
      <c r="J76" s="280" t="s">
        <v>139</v>
      </c>
      <c r="K76" s="278"/>
      <c r="L76" s="278"/>
      <c r="M76" s="278" t="s">
        <v>137</v>
      </c>
      <c r="N76" s="278"/>
      <c r="O76" s="278"/>
      <c r="P76" s="288" t="s">
        <v>69</v>
      </c>
      <c r="Q76" s="290" t="s">
        <v>62</v>
      </c>
    </row>
    <row r="77" spans="2:21" ht="15.75" customHeight="1" x14ac:dyDescent="0.15">
      <c r="B77" s="245"/>
      <c r="C77" s="287"/>
      <c r="D77" s="287"/>
      <c r="E77" s="289"/>
      <c r="F77" s="75" t="s">
        <v>102</v>
      </c>
      <c r="G77" s="297"/>
      <c r="H77" s="298"/>
      <c r="I77" s="298"/>
      <c r="J77" s="281"/>
      <c r="K77" s="279"/>
      <c r="L77" s="279"/>
      <c r="M77" s="279"/>
      <c r="N77" s="279"/>
      <c r="O77" s="279"/>
      <c r="P77" s="289"/>
      <c r="Q77" s="291"/>
    </row>
    <row r="78" spans="2:21" ht="15.6" customHeight="1" x14ac:dyDescent="0.15">
      <c r="B78" s="245" t="s">
        <v>234</v>
      </c>
      <c r="C78" s="74"/>
      <c r="D78" s="74"/>
      <c r="E78" s="81"/>
      <c r="F78" s="81"/>
      <c r="G78" s="252"/>
      <c r="H78" s="253"/>
      <c r="I78" s="254"/>
      <c r="J78" s="249"/>
      <c r="K78" s="250"/>
      <c r="L78" s="251"/>
      <c r="M78" s="249"/>
      <c r="N78" s="250"/>
      <c r="O78" s="251"/>
      <c r="P78" s="82"/>
      <c r="Q78" s="77"/>
    </row>
    <row r="79" spans="2:21" ht="15.6" customHeight="1" x14ac:dyDescent="0.15">
      <c r="B79" s="245"/>
      <c r="C79" s="75"/>
      <c r="D79" s="75"/>
      <c r="E79" s="75"/>
      <c r="F79" s="78"/>
      <c r="G79" s="255"/>
      <c r="H79" s="256"/>
      <c r="I79" s="257"/>
      <c r="J79" s="258"/>
      <c r="K79" s="259"/>
      <c r="L79" s="260"/>
      <c r="M79" s="261"/>
      <c r="N79" s="261"/>
      <c r="O79" s="261"/>
      <c r="P79" s="100"/>
      <c r="Q79" s="80"/>
    </row>
    <row r="80" spans="2:21" ht="15.6" customHeight="1" x14ac:dyDescent="0.15">
      <c r="B80" s="109"/>
      <c r="C80" s="81" t="s">
        <v>259</v>
      </c>
      <c r="D80" s="81"/>
      <c r="E80" s="81"/>
      <c r="F80" s="81"/>
      <c r="G80" s="272"/>
      <c r="H80" s="273"/>
      <c r="I80" s="274"/>
      <c r="J80" s="275"/>
      <c r="K80" s="276"/>
      <c r="L80" s="277"/>
      <c r="M80" s="275"/>
      <c r="N80" s="276"/>
      <c r="O80" s="277"/>
      <c r="P80" s="82"/>
      <c r="Q80" s="77"/>
    </row>
    <row r="81" spans="2:21" ht="15.6" customHeight="1" x14ac:dyDescent="0.15">
      <c r="B81" s="96"/>
      <c r="C81" s="75" t="s">
        <v>235</v>
      </c>
      <c r="D81" s="75"/>
      <c r="E81" s="75"/>
      <c r="F81" s="78" t="s">
        <v>248</v>
      </c>
      <c r="G81" s="255">
        <v>1</v>
      </c>
      <c r="H81" s="256"/>
      <c r="I81" s="257"/>
      <c r="J81" s="258"/>
      <c r="K81" s="259"/>
      <c r="L81" s="260"/>
      <c r="M81" s="261"/>
      <c r="N81" s="261"/>
      <c r="O81" s="261"/>
      <c r="P81" s="100"/>
      <c r="Q81" s="80">
        <v>23</v>
      </c>
    </row>
    <row r="82" spans="2:21" ht="15.6" customHeight="1" x14ac:dyDescent="0.15">
      <c r="B82" s="95"/>
      <c r="C82" s="74"/>
      <c r="D82" s="74"/>
      <c r="E82" s="81"/>
      <c r="F82" s="81"/>
      <c r="G82" s="252"/>
      <c r="H82" s="253"/>
      <c r="I82" s="254"/>
      <c r="J82" s="249"/>
      <c r="K82" s="250"/>
      <c r="L82" s="251"/>
      <c r="M82" s="249"/>
      <c r="N82" s="250"/>
      <c r="O82" s="251"/>
      <c r="P82" s="82"/>
      <c r="Q82" s="77"/>
    </row>
    <row r="83" spans="2:21" ht="15.6" customHeight="1" x14ac:dyDescent="0.15">
      <c r="B83" s="96"/>
      <c r="C83" s="75" t="s">
        <v>236</v>
      </c>
      <c r="D83" s="75" t="s">
        <v>238</v>
      </c>
      <c r="E83" s="75" t="s">
        <v>239</v>
      </c>
      <c r="F83" s="78" t="s">
        <v>250</v>
      </c>
      <c r="G83" s="255">
        <v>1</v>
      </c>
      <c r="H83" s="256"/>
      <c r="I83" s="257"/>
      <c r="J83" s="258"/>
      <c r="K83" s="259"/>
      <c r="L83" s="260"/>
      <c r="M83" s="261"/>
      <c r="N83" s="261"/>
      <c r="O83" s="261"/>
      <c r="P83" s="79"/>
      <c r="Q83" s="80">
        <v>24</v>
      </c>
      <c r="S83" s="85"/>
    </row>
    <row r="84" spans="2:21" ht="15.6" customHeight="1" x14ac:dyDescent="0.15">
      <c r="B84" s="95"/>
      <c r="C84" s="74"/>
      <c r="D84" s="74"/>
      <c r="E84" s="81"/>
      <c r="F84" s="81"/>
      <c r="G84" s="252"/>
      <c r="H84" s="253"/>
      <c r="I84" s="254"/>
      <c r="J84" s="249"/>
      <c r="K84" s="250"/>
      <c r="L84" s="251"/>
      <c r="M84" s="249"/>
      <c r="N84" s="250"/>
      <c r="O84" s="251"/>
      <c r="P84" s="82"/>
      <c r="Q84" s="77"/>
    </row>
    <row r="85" spans="2:21" ht="15.6" customHeight="1" x14ac:dyDescent="0.15">
      <c r="B85" s="96"/>
      <c r="C85" s="75" t="s">
        <v>171</v>
      </c>
      <c r="D85" s="75" t="s">
        <v>171</v>
      </c>
      <c r="E85" s="75" t="s">
        <v>240</v>
      </c>
      <c r="F85" s="78" t="s">
        <v>172</v>
      </c>
      <c r="G85" s="262">
        <v>1</v>
      </c>
      <c r="H85" s="262"/>
      <c r="I85" s="262"/>
      <c r="J85" s="258"/>
      <c r="K85" s="259"/>
      <c r="L85" s="260"/>
      <c r="M85" s="261"/>
      <c r="N85" s="261"/>
      <c r="O85" s="261"/>
      <c r="P85" s="97"/>
      <c r="Q85" s="80">
        <v>25</v>
      </c>
      <c r="S85" s="107"/>
    </row>
    <row r="86" spans="2:21" ht="15.6" customHeight="1" x14ac:dyDescent="0.15">
      <c r="B86" s="95"/>
      <c r="C86" s="74"/>
      <c r="D86" s="74"/>
      <c r="E86" s="81"/>
      <c r="F86" s="81"/>
      <c r="G86" s="252"/>
      <c r="H86" s="253"/>
      <c r="I86" s="254"/>
      <c r="J86" s="249"/>
      <c r="K86" s="250"/>
      <c r="L86" s="251"/>
      <c r="M86" s="249"/>
      <c r="N86" s="250"/>
      <c r="O86" s="251"/>
      <c r="P86" s="82"/>
      <c r="Q86" s="77"/>
    </row>
    <row r="87" spans="2:21" ht="15.6" customHeight="1" x14ac:dyDescent="0.15">
      <c r="B87" s="96"/>
      <c r="C87" s="75" t="s">
        <v>237</v>
      </c>
      <c r="D87" s="75"/>
      <c r="E87" s="75"/>
      <c r="F87" s="78"/>
      <c r="G87" s="262"/>
      <c r="H87" s="262"/>
      <c r="I87" s="262"/>
      <c r="J87" s="258"/>
      <c r="K87" s="259"/>
      <c r="L87" s="260"/>
      <c r="M87" s="261"/>
      <c r="N87" s="261"/>
      <c r="O87" s="261"/>
      <c r="P87" s="97"/>
      <c r="Q87" s="80"/>
    </row>
    <row r="88" spans="2:21" ht="15.6" customHeight="1" x14ac:dyDescent="0.15">
      <c r="B88" s="95"/>
      <c r="C88" s="74"/>
      <c r="D88" s="74"/>
      <c r="E88" s="81"/>
      <c r="F88" s="81"/>
      <c r="G88" s="252"/>
      <c r="H88" s="253"/>
      <c r="I88" s="254"/>
      <c r="J88" s="249"/>
      <c r="K88" s="250"/>
      <c r="L88" s="251"/>
      <c r="M88" s="249"/>
      <c r="N88" s="250"/>
      <c r="O88" s="251"/>
      <c r="P88" s="82"/>
      <c r="Q88" s="77"/>
    </row>
    <row r="89" spans="2:21" ht="15.6" customHeight="1" x14ac:dyDescent="0.15">
      <c r="B89" s="96"/>
      <c r="C89" s="75"/>
      <c r="D89" s="75" t="s">
        <v>241</v>
      </c>
      <c r="E89" s="75"/>
      <c r="F89" s="78"/>
      <c r="G89" s="262"/>
      <c r="H89" s="262"/>
      <c r="I89" s="262"/>
      <c r="J89" s="258"/>
      <c r="K89" s="259"/>
      <c r="L89" s="260"/>
      <c r="M89" s="261"/>
      <c r="N89" s="261"/>
      <c r="O89" s="261"/>
      <c r="P89" s="97"/>
      <c r="Q89" s="80"/>
      <c r="S89" s="107"/>
    </row>
    <row r="90" spans="2:21" ht="15.6" customHeight="1" x14ac:dyDescent="0.15">
      <c r="B90" s="95"/>
      <c r="C90" s="74"/>
      <c r="D90" s="74"/>
      <c r="E90" s="81"/>
      <c r="F90" s="81"/>
      <c r="G90" s="302"/>
      <c r="H90" s="303"/>
      <c r="I90" s="304"/>
      <c r="J90" s="249"/>
      <c r="K90" s="250"/>
      <c r="L90" s="251"/>
      <c r="M90" s="249"/>
      <c r="N90" s="250"/>
      <c r="O90" s="251"/>
      <c r="P90" s="82"/>
      <c r="Q90" s="77"/>
    </row>
    <row r="91" spans="2:21" ht="15.6" customHeight="1" x14ac:dyDescent="0.15">
      <c r="B91" s="96"/>
      <c r="C91" s="75" t="s">
        <v>151</v>
      </c>
      <c r="D91" s="75"/>
      <c r="E91" s="75"/>
      <c r="F91" s="78"/>
      <c r="G91" s="262"/>
      <c r="H91" s="262"/>
      <c r="I91" s="262"/>
      <c r="J91" s="258"/>
      <c r="K91" s="308"/>
      <c r="L91" s="309"/>
      <c r="M91" s="261"/>
      <c r="N91" s="261"/>
      <c r="O91" s="261"/>
      <c r="P91" s="79"/>
      <c r="Q91" s="80"/>
      <c r="S91" s="85">
        <f>M87+M89</f>
        <v>0</v>
      </c>
    </row>
    <row r="92" spans="2:21" ht="15.6" customHeight="1" x14ac:dyDescent="0.15">
      <c r="B92" s="95"/>
      <c r="C92" s="74"/>
      <c r="D92" s="74"/>
      <c r="E92" s="81"/>
      <c r="F92" s="81"/>
      <c r="G92" s="302"/>
      <c r="H92" s="303"/>
      <c r="I92" s="304"/>
      <c r="J92" s="249"/>
      <c r="K92" s="250"/>
      <c r="L92" s="251"/>
      <c r="M92" s="249"/>
      <c r="N92" s="250"/>
      <c r="O92" s="251"/>
      <c r="P92" s="82"/>
      <c r="Q92" s="77"/>
    </row>
    <row r="93" spans="2:21" ht="15.6" customHeight="1" x14ac:dyDescent="0.15">
      <c r="B93" s="96"/>
      <c r="C93" s="75"/>
      <c r="D93" s="75" t="s">
        <v>154</v>
      </c>
      <c r="E93" s="75"/>
      <c r="F93" s="78" t="s">
        <v>75</v>
      </c>
      <c r="G93" s="262">
        <v>1</v>
      </c>
      <c r="H93" s="262"/>
      <c r="I93" s="262"/>
      <c r="J93" s="258"/>
      <c r="K93" s="308"/>
      <c r="L93" s="309"/>
      <c r="M93" s="261"/>
      <c r="N93" s="261"/>
      <c r="O93" s="261"/>
      <c r="P93" s="79"/>
      <c r="Q93" s="80"/>
      <c r="S93" s="107"/>
    </row>
    <row r="94" spans="2:21" ht="15" customHeight="1" x14ac:dyDescent="0.15">
      <c r="B94" s="95"/>
      <c r="C94" s="74"/>
      <c r="D94" s="74"/>
      <c r="E94" s="81"/>
      <c r="F94" s="81"/>
      <c r="G94" s="302"/>
      <c r="H94" s="303"/>
      <c r="I94" s="304"/>
      <c r="J94" s="249"/>
      <c r="K94" s="250"/>
      <c r="L94" s="251"/>
      <c r="M94" s="249"/>
      <c r="N94" s="250"/>
      <c r="O94" s="251"/>
      <c r="P94" s="82"/>
      <c r="Q94" s="77"/>
    </row>
    <row r="95" spans="2:21" ht="15.6" customHeight="1" x14ac:dyDescent="0.15">
      <c r="B95" s="96"/>
      <c r="C95" s="75"/>
      <c r="D95" s="75" t="s">
        <v>156</v>
      </c>
      <c r="E95" s="75"/>
      <c r="F95" s="78" t="s">
        <v>169</v>
      </c>
      <c r="G95" s="255">
        <v>1</v>
      </c>
      <c r="H95" s="256"/>
      <c r="I95" s="257"/>
      <c r="J95" s="258"/>
      <c r="K95" s="259"/>
      <c r="L95" s="260"/>
      <c r="M95" s="261"/>
      <c r="N95" s="261"/>
      <c r="O95" s="261"/>
      <c r="P95" s="100"/>
      <c r="Q95" s="80"/>
      <c r="S95" s="269">
        <f>ROUNDDOWN(M93*200/100*0.1,0)</f>
        <v>0</v>
      </c>
      <c r="T95" s="270"/>
      <c r="U95" s="271"/>
    </row>
    <row r="96" spans="2:21" ht="15" customHeight="1" x14ac:dyDescent="0.15">
      <c r="B96" s="95"/>
      <c r="C96" s="74"/>
      <c r="D96" s="74"/>
      <c r="E96" s="81"/>
      <c r="F96" s="81"/>
      <c r="G96" s="302"/>
      <c r="H96" s="303"/>
      <c r="I96" s="304"/>
      <c r="J96" s="249"/>
      <c r="K96" s="250"/>
      <c r="L96" s="251"/>
      <c r="M96" s="249"/>
      <c r="N96" s="250"/>
      <c r="O96" s="251"/>
      <c r="P96" s="82"/>
      <c r="Q96" s="77"/>
    </row>
    <row r="97" spans="2:19" ht="15.6" customHeight="1" x14ac:dyDescent="0.15">
      <c r="B97" s="96"/>
      <c r="C97" s="75" t="s">
        <v>242</v>
      </c>
      <c r="D97" s="75"/>
      <c r="E97" s="75"/>
      <c r="F97" s="78"/>
      <c r="G97" s="255"/>
      <c r="H97" s="256"/>
      <c r="I97" s="257"/>
      <c r="J97" s="258"/>
      <c r="K97" s="259"/>
      <c r="L97" s="260"/>
      <c r="M97" s="261"/>
      <c r="N97" s="261"/>
      <c r="O97" s="261"/>
      <c r="P97" s="115"/>
      <c r="Q97" s="80"/>
      <c r="S97" s="107">
        <f>M91+M93+M95</f>
        <v>0</v>
      </c>
    </row>
    <row r="98" spans="2:19" ht="15.6" customHeight="1" x14ac:dyDescent="0.15">
      <c r="B98" s="95"/>
      <c r="C98" s="74"/>
      <c r="D98" s="74"/>
      <c r="E98" s="74"/>
      <c r="F98" s="74"/>
      <c r="G98" s="252"/>
      <c r="H98" s="253"/>
      <c r="I98" s="254"/>
      <c r="J98" s="252"/>
      <c r="K98" s="253"/>
      <c r="L98" s="254"/>
      <c r="M98" s="249"/>
      <c r="N98" s="250"/>
      <c r="O98" s="251"/>
      <c r="P98" s="76"/>
      <c r="Q98" s="99"/>
    </row>
    <row r="99" spans="2:19" ht="15.6" customHeight="1" x14ac:dyDescent="0.15">
      <c r="B99" s="96"/>
      <c r="C99" s="75"/>
      <c r="D99" s="75"/>
      <c r="E99" s="75"/>
      <c r="F99" s="78"/>
      <c r="G99" s="255"/>
      <c r="H99" s="256"/>
      <c r="I99" s="257"/>
      <c r="J99" s="258"/>
      <c r="K99" s="259"/>
      <c r="L99" s="260"/>
      <c r="M99" s="261"/>
      <c r="N99" s="261"/>
      <c r="O99" s="261"/>
      <c r="P99" s="83"/>
      <c r="Q99" s="80"/>
      <c r="S99" s="107"/>
    </row>
    <row r="100" spans="2:19" ht="15.6" customHeight="1" x14ac:dyDescent="0.15">
      <c r="B100" s="95"/>
      <c r="C100" s="76"/>
      <c r="D100" s="74"/>
      <c r="E100" s="81"/>
      <c r="F100" s="81"/>
      <c r="G100" s="252"/>
      <c r="H100" s="253"/>
      <c r="I100" s="254"/>
      <c r="J100" s="249"/>
      <c r="K100" s="250"/>
      <c r="L100" s="251"/>
      <c r="M100" s="249"/>
      <c r="N100" s="250"/>
      <c r="O100" s="251"/>
      <c r="P100" s="82"/>
      <c r="Q100" s="77"/>
    </row>
    <row r="101" spans="2:19" ht="15.6" customHeight="1" x14ac:dyDescent="0.15">
      <c r="B101" s="96"/>
      <c r="C101" s="75"/>
      <c r="D101" s="75"/>
      <c r="E101" s="75"/>
      <c r="F101" s="78"/>
      <c r="G101" s="255"/>
      <c r="H101" s="256"/>
      <c r="I101" s="257"/>
      <c r="J101" s="258"/>
      <c r="K101" s="259"/>
      <c r="L101" s="260"/>
      <c r="M101" s="261"/>
      <c r="N101" s="261"/>
      <c r="O101" s="261"/>
      <c r="P101" s="100"/>
      <c r="Q101" s="80"/>
      <c r="S101" s="107"/>
    </row>
    <row r="102" spans="2:19" ht="15.6" customHeight="1" x14ac:dyDescent="0.15">
      <c r="B102" s="95"/>
      <c r="C102" s="74"/>
      <c r="D102" s="74"/>
      <c r="E102" s="81"/>
      <c r="F102" s="81"/>
      <c r="G102" s="252"/>
      <c r="H102" s="253"/>
      <c r="I102" s="254"/>
      <c r="J102" s="249"/>
      <c r="K102" s="250"/>
      <c r="L102" s="251"/>
      <c r="M102" s="249"/>
      <c r="N102" s="250"/>
      <c r="O102" s="251"/>
      <c r="P102" s="82"/>
      <c r="Q102" s="77"/>
    </row>
    <row r="103" spans="2:19" ht="15.6" customHeight="1" x14ac:dyDescent="0.15">
      <c r="B103" s="96"/>
      <c r="C103" s="75"/>
      <c r="D103" s="75"/>
      <c r="E103" s="75"/>
      <c r="F103" s="78"/>
      <c r="G103" s="255"/>
      <c r="H103" s="256"/>
      <c r="I103" s="257"/>
      <c r="J103" s="258"/>
      <c r="K103" s="259"/>
      <c r="L103" s="260"/>
      <c r="M103" s="261"/>
      <c r="N103" s="261"/>
      <c r="O103" s="261"/>
      <c r="P103" s="97"/>
      <c r="Q103" s="80"/>
    </row>
    <row r="104" spans="2:19" ht="15.6" customHeight="1" x14ac:dyDescent="0.15">
      <c r="B104" s="95"/>
      <c r="C104" s="74"/>
      <c r="D104" s="74"/>
      <c r="E104" s="81"/>
      <c r="F104" s="81"/>
      <c r="G104" s="252"/>
      <c r="H104" s="253"/>
      <c r="I104" s="254"/>
      <c r="J104" s="249"/>
      <c r="K104" s="250"/>
      <c r="L104" s="251"/>
      <c r="M104" s="249"/>
      <c r="N104" s="250"/>
      <c r="O104" s="251"/>
      <c r="P104" s="82"/>
      <c r="Q104" s="77"/>
    </row>
    <row r="105" spans="2:19" ht="15.6" customHeight="1" x14ac:dyDescent="0.15">
      <c r="B105" s="96"/>
      <c r="C105" s="75"/>
      <c r="D105" s="75"/>
      <c r="E105" s="75"/>
      <c r="F105" s="78"/>
      <c r="G105" s="255"/>
      <c r="H105" s="256"/>
      <c r="I105" s="257"/>
      <c r="J105" s="258"/>
      <c r="K105" s="259"/>
      <c r="L105" s="260"/>
      <c r="M105" s="261"/>
      <c r="N105" s="261"/>
      <c r="O105" s="261"/>
      <c r="P105" s="100"/>
      <c r="Q105" s="80"/>
    </row>
    <row r="106" spans="2:19" ht="15.6" customHeight="1" x14ac:dyDescent="0.15">
      <c r="B106" s="95"/>
      <c r="C106" s="74"/>
      <c r="D106" s="74"/>
      <c r="E106" s="81"/>
      <c r="F106" s="81"/>
      <c r="G106" s="252"/>
      <c r="H106" s="253"/>
      <c r="I106" s="254"/>
      <c r="J106" s="249"/>
      <c r="K106" s="250"/>
      <c r="L106" s="251"/>
      <c r="M106" s="249"/>
      <c r="N106" s="250"/>
      <c r="O106" s="251"/>
      <c r="P106" s="82"/>
      <c r="Q106" s="77"/>
    </row>
    <row r="107" spans="2:19" ht="15.6" customHeight="1" x14ac:dyDescent="0.15">
      <c r="B107" s="96"/>
      <c r="C107" s="75"/>
      <c r="D107" s="75"/>
      <c r="E107" s="75"/>
      <c r="F107" s="78"/>
      <c r="G107" s="255"/>
      <c r="H107" s="256"/>
      <c r="I107" s="257"/>
      <c r="J107" s="258"/>
      <c r="K107" s="259"/>
      <c r="L107" s="260"/>
      <c r="M107" s="261"/>
      <c r="N107" s="261"/>
      <c r="O107" s="261"/>
      <c r="P107" s="100"/>
      <c r="Q107" s="80"/>
    </row>
    <row r="108" spans="2:19" ht="15.6" customHeight="1" x14ac:dyDescent="0.15">
      <c r="B108" s="95"/>
      <c r="C108" s="74"/>
      <c r="D108" s="74"/>
      <c r="E108" s="81"/>
      <c r="F108" s="81"/>
      <c r="G108" s="252"/>
      <c r="H108" s="253"/>
      <c r="I108" s="254"/>
      <c r="J108" s="249"/>
      <c r="K108" s="250"/>
      <c r="L108" s="251"/>
      <c r="M108" s="249"/>
      <c r="N108" s="250"/>
      <c r="O108" s="251"/>
      <c r="P108" s="82"/>
      <c r="Q108" s="77"/>
    </row>
    <row r="109" spans="2:19" ht="15.6" customHeight="1" x14ac:dyDescent="0.15">
      <c r="B109" s="96"/>
      <c r="C109" s="75"/>
      <c r="D109" s="75"/>
      <c r="E109" s="75"/>
      <c r="F109" s="78"/>
      <c r="G109" s="255"/>
      <c r="H109" s="256"/>
      <c r="I109" s="257"/>
      <c r="J109" s="258"/>
      <c r="K109" s="259"/>
      <c r="L109" s="260"/>
      <c r="M109" s="261"/>
      <c r="N109" s="261"/>
      <c r="O109" s="261"/>
      <c r="P109" s="100"/>
      <c r="Q109" s="80"/>
    </row>
    <row r="110" spans="2:19" ht="15.6" customHeight="1" x14ac:dyDescent="0.15">
      <c r="B110" s="95"/>
      <c r="C110" s="74"/>
      <c r="D110" s="74"/>
      <c r="E110" s="81"/>
      <c r="F110" s="81"/>
      <c r="G110" s="252"/>
      <c r="H110" s="253"/>
      <c r="I110" s="254"/>
      <c r="J110" s="246"/>
      <c r="K110" s="247"/>
      <c r="L110" s="248"/>
      <c r="M110" s="249"/>
      <c r="N110" s="250"/>
      <c r="O110" s="251"/>
      <c r="P110" s="82"/>
      <c r="Q110" s="77"/>
    </row>
    <row r="111" spans="2:19" ht="15.6" customHeight="1" thickBot="1" x14ac:dyDescent="0.2">
      <c r="B111" s="103"/>
      <c r="C111" s="87"/>
      <c r="D111" s="87"/>
      <c r="E111" s="87"/>
      <c r="F111" s="88"/>
      <c r="G111" s="350"/>
      <c r="H111" s="351"/>
      <c r="I111" s="352"/>
      <c r="J111" s="266"/>
      <c r="K111" s="267"/>
      <c r="L111" s="268"/>
      <c r="M111" s="319"/>
      <c r="N111" s="319"/>
      <c r="O111" s="319"/>
      <c r="P111" s="108"/>
      <c r="Q111" s="89"/>
    </row>
    <row r="112" spans="2:19" x14ac:dyDescent="0.15">
      <c r="B112" s="90"/>
      <c r="C112" s="90"/>
      <c r="D112" s="90"/>
      <c r="E112" s="90"/>
      <c r="F112" s="90"/>
      <c r="G112" s="91"/>
      <c r="H112" s="91"/>
      <c r="I112" s="91"/>
      <c r="J112" s="92"/>
      <c r="K112" s="92"/>
      <c r="L112" s="92"/>
      <c r="M112" s="92"/>
      <c r="N112" s="92"/>
      <c r="O112" s="92"/>
      <c r="P112" s="90"/>
      <c r="Q112" s="90"/>
    </row>
    <row r="113" spans="2:19" ht="14.25" thickBot="1" x14ac:dyDescent="0.2">
      <c r="B113" s="90"/>
      <c r="C113" s="90"/>
      <c r="D113" s="90"/>
      <c r="E113" s="90"/>
      <c r="F113" s="90"/>
      <c r="G113" s="91"/>
      <c r="H113" s="91"/>
      <c r="I113" s="91"/>
      <c r="J113" s="92"/>
      <c r="K113" s="92"/>
      <c r="L113" s="92"/>
      <c r="M113" s="92"/>
      <c r="N113" s="92"/>
      <c r="O113" s="92"/>
      <c r="P113" s="93" t="s">
        <v>260</v>
      </c>
      <c r="Q113" s="90">
        <v>4</v>
      </c>
    </row>
    <row r="114" spans="2:19" ht="15.75" customHeight="1" x14ac:dyDescent="0.15">
      <c r="B114" s="285" t="s">
        <v>97</v>
      </c>
      <c r="C114" s="286" t="s">
        <v>98</v>
      </c>
      <c r="D114" s="286" t="s">
        <v>99</v>
      </c>
      <c r="E114" s="288" t="s">
        <v>100</v>
      </c>
      <c r="F114" s="94" t="s">
        <v>101</v>
      </c>
      <c r="G114" s="295" t="s">
        <v>138</v>
      </c>
      <c r="H114" s="296"/>
      <c r="I114" s="296"/>
      <c r="J114" s="280" t="s">
        <v>139</v>
      </c>
      <c r="K114" s="278"/>
      <c r="L114" s="278"/>
      <c r="M114" s="278" t="s">
        <v>137</v>
      </c>
      <c r="N114" s="278"/>
      <c r="O114" s="278"/>
      <c r="P114" s="288" t="s">
        <v>69</v>
      </c>
      <c r="Q114" s="290" t="s">
        <v>62</v>
      </c>
    </row>
    <row r="115" spans="2:19" ht="15.75" customHeight="1" x14ac:dyDescent="0.15">
      <c r="B115" s="245"/>
      <c r="C115" s="287"/>
      <c r="D115" s="287"/>
      <c r="E115" s="289"/>
      <c r="F115" s="75" t="s">
        <v>102</v>
      </c>
      <c r="G115" s="297"/>
      <c r="H115" s="298"/>
      <c r="I115" s="298"/>
      <c r="J115" s="281"/>
      <c r="K115" s="279"/>
      <c r="L115" s="279"/>
      <c r="M115" s="279"/>
      <c r="N115" s="279"/>
      <c r="O115" s="279"/>
      <c r="P115" s="289"/>
      <c r="Q115" s="291"/>
    </row>
    <row r="116" spans="2:19" ht="15.6" customHeight="1" x14ac:dyDescent="0.15">
      <c r="B116" s="245" t="s">
        <v>56</v>
      </c>
      <c r="C116" s="74"/>
      <c r="D116" s="74"/>
      <c r="E116" s="74"/>
      <c r="F116" s="74"/>
      <c r="G116" s="246"/>
      <c r="H116" s="247"/>
      <c r="I116" s="248"/>
      <c r="J116" s="246"/>
      <c r="K116" s="247"/>
      <c r="L116" s="248"/>
      <c r="M116" s="249"/>
      <c r="N116" s="250"/>
      <c r="O116" s="251"/>
      <c r="P116" s="76"/>
      <c r="Q116" s="99"/>
    </row>
    <row r="117" spans="2:19" ht="15.6" customHeight="1" x14ac:dyDescent="0.15">
      <c r="B117" s="245"/>
      <c r="C117" s="75"/>
      <c r="D117" s="75"/>
      <c r="E117" s="75"/>
      <c r="F117" s="78"/>
      <c r="G117" s="282"/>
      <c r="H117" s="283"/>
      <c r="I117" s="284"/>
      <c r="J117" s="258"/>
      <c r="K117" s="259"/>
      <c r="L117" s="260"/>
      <c r="M117" s="261"/>
      <c r="N117" s="261"/>
      <c r="O117" s="261"/>
      <c r="P117" s="79"/>
      <c r="Q117" s="80"/>
    </row>
    <row r="118" spans="2:19" ht="15.6" customHeight="1" x14ac:dyDescent="0.15">
      <c r="B118" s="109"/>
      <c r="C118" s="81"/>
      <c r="D118" s="81"/>
      <c r="E118" s="81"/>
      <c r="F118" s="81"/>
      <c r="G118" s="272"/>
      <c r="H118" s="273"/>
      <c r="I118" s="274"/>
      <c r="J118" s="275"/>
      <c r="K118" s="276"/>
      <c r="L118" s="277"/>
      <c r="M118" s="275"/>
      <c r="N118" s="276"/>
      <c r="O118" s="277"/>
      <c r="P118" s="82"/>
      <c r="Q118" s="77"/>
    </row>
    <row r="119" spans="2:19" ht="15.6" customHeight="1" x14ac:dyDescent="0.15">
      <c r="B119" s="96"/>
      <c r="C119" s="75" t="s">
        <v>251</v>
      </c>
      <c r="D119" s="75"/>
      <c r="E119" s="75" t="s">
        <v>261</v>
      </c>
      <c r="F119" s="78" t="s">
        <v>167</v>
      </c>
      <c r="G119" s="305">
        <v>7.0000000000000007E-2</v>
      </c>
      <c r="H119" s="306"/>
      <c r="I119" s="307"/>
      <c r="J119" s="258"/>
      <c r="K119" s="259"/>
      <c r="L119" s="260"/>
      <c r="M119" s="261"/>
      <c r="N119" s="261"/>
      <c r="O119" s="261"/>
      <c r="P119" s="100"/>
      <c r="Q119" s="80">
        <v>26</v>
      </c>
      <c r="S119" s="85"/>
    </row>
    <row r="120" spans="2:19" ht="15.6" customHeight="1" x14ac:dyDescent="0.15">
      <c r="B120" s="95"/>
      <c r="C120" s="74"/>
      <c r="D120" s="74"/>
      <c r="E120" s="81"/>
      <c r="F120" s="81"/>
      <c r="G120" s="252"/>
      <c r="H120" s="253"/>
      <c r="I120" s="254"/>
      <c r="J120" s="249"/>
      <c r="K120" s="250"/>
      <c r="L120" s="251"/>
      <c r="M120" s="249"/>
      <c r="N120" s="250"/>
      <c r="O120" s="251"/>
      <c r="P120" s="82"/>
      <c r="Q120" s="77"/>
    </row>
    <row r="121" spans="2:19" ht="15.6" customHeight="1" x14ac:dyDescent="0.15">
      <c r="B121" s="96"/>
      <c r="C121" s="75"/>
      <c r="D121" s="75" t="s">
        <v>154</v>
      </c>
      <c r="E121" s="75"/>
      <c r="F121" s="78" t="s">
        <v>75</v>
      </c>
      <c r="G121" s="255">
        <v>1</v>
      </c>
      <c r="H121" s="256"/>
      <c r="I121" s="257"/>
      <c r="J121" s="258"/>
      <c r="K121" s="259"/>
      <c r="L121" s="260"/>
      <c r="M121" s="261"/>
      <c r="N121" s="261"/>
      <c r="O121" s="261"/>
      <c r="P121" s="79"/>
      <c r="Q121" s="80"/>
      <c r="S121" s="107"/>
    </row>
    <row r="122" spans="2:19" ht="15.6" customHeight="1" x14ac:dyDescent="0.15">
      <c r="B122" s="95"/>
      <c r="C122" s="74"/>
      <c r="D122" s="74"/>
      <c r="E122" s="81"/>
      <c r="F122" s="81"/>
      <c r="G122" s="252"/>
      <c r="H122" s="253"/>
      <c r="I122" s="254"/>
      <c r="J122" s="249"/>
      <c r="K122" s="250"/>
      <c r="L122" s="251"/>
      <c r="M122" s="249"/>
      <c r="N122" s="250"/>
      <c r="O122" s="251"/>
      <c r="P122" s="82"/>
      <c r="Q122" s="77"/>
    </row>
    <row r="123" spans="2:19" ht="15.6" customHeight="1" x14ac:dyDescent="0.15">
      <c r="B123" s="96"/>
      <c r="C123" s="75"/>
      <c r="D123" s="75" t="s">
        <v>156</v>
      </c>
      <c r="E123" s="75"/>
      <c r="F123" s="78" t="s">
        <v>169</v>
      </c>
      <c r="G123" s="282">
        <v>1</v>
      </c>
      <c r="H123" s="283"/>
      <c r="I123" s="284"/>
      <c r="J123" s="258"/>
      <c r="K123" s="259"/>
      <c r="L123" s="260"/>
      <c r="M123" s="261"/>
      <c r="N123" s="261"/>
      <c r="O123" s="261"/>
      <c r="P123" s="97"/>
      <c r="Q123" s="80"/>
    </row>
    <row r="124" spans="2:19" ht="15.6" customHeight="1" x14ac:dyDescent="0.15">
      <c r="B124" s="95"/>
      <c r="C124" s="74"/>
      <c r="D124" s="74"/>
      <c r="E124" s="81"/>
      <c r="F124" s="81"/>
      <c r="G124" s="252"/>
      <c r="H124" s="253"/>
      <c r="I124" s="254"/>
      <c r="J124" s="249"/>
      <c r="K124" s="250"/>
      <c r="L124" s="251"/>
      <c r="M124" s="249"/>
      <c r="N124" s="250"/>
      <c r="O124" s="251"/>
      <c r="P124" s="82"/>
      <c r="Q124" s="77"/>
    </row>
    <row r="125" spans="2:19" ht="15.6" customHeight="1" x14ac:dyDescent="0.15">
      <c r="B125" s="96"/>
      <c r="C125" s="75" t="s">
        <v>157</v>
      </c>
      <c r="D125" s="75"/>
      <c r="E125" s="75"/>
      <c r="F125" s="78"/>
      <c r="G125" s="282"/>
      <c r="H125" s="283"/>
      <c r="I125" s="284"/>
      <c r="J125" s="258"/>
      <c r="K125" s="259"/>
      <c r="L125" s="260"/>
      <c r="M125" s="258"/>
      <c r="N125" s="259"/>
      <c r="O125" s="260"/>
      <c r="P125" s="97"/>
      <c r="Q125" s="80"/>
      <c r="S125" s="107">
        <f>M119+M121+M123</f>
        <v>0</v>
      </c>
    </row>
    <row r="126" spans="2:19" ht="15.6" customHeight="1" x14ac:dyDescent="0.15">
      <c r="B126" s="95"/>
      <c r="C126" s="74"/>
      <c r="D126" s="74"/>
      <c r="E126" s="81"/>
      <c r="F126" s="81"/>
      <c r="G126" s="252"/>
      <c r="H126" s="253"/>
      <c r="I126" s="254"/>
      <c r="J126" s="249"/>
      <c r="K126" s="250"/>
      <c r="L126" s="251"/>
      <c r="M126" s="249"/>
      <c r="N126" s="250"/>
      <c r="O126" s="251"/>
      <c r="P126" s="82"/>
      <c r="Q126" s="77"/>
    </row>
    <row r="127" spans="2:19" ht="15.6" customHeight="1" x14ac:dyDescent="0.15">
      <c r="B127" s="96"/>
      <c r="C127" s="75" t="s">
        <v>252</v>
      </c>
      <c r="D127" s="75"/>
      <c r="E127" s="75"/>
      <c r="F127" s="78"/>
      <c r="G127" s="282"/>
      <c r="H127" s="283"/>
      <c r="I127" s="284"/>
      <c r="J127" s="258"/>
      <c r="K127" s="259"/>
      <c r="L127" s="260"/>
      <c r="M127" s="258"/>
      <c r="N127" s="259"/>
      <c r="O127" s="260"/>
      <c r="P127" s="97"/>
      <c r="Q127" s="80"/>
    </row>
    <row r="128" spans="2:19" ht="15.6" customHeight="1" x14ac:dyDescent="0.15">
      <c r="B128" s="95"/>
      <c r="C128" s="74"/>
      <c r="D128" s="74"/>
      <c r="E128" s="81"/>
      <c r="F128" s="81"/>
      <c r="G128" s="252"/>
      <c r="H128" s="253"/>
      <c r="I128" s="254"/>
      <c r="J128" s="249"/>
      <c r="K128" s="250"/>
      <c r="L128" s="251"/>
      <c r="M128" s="249"/>
      <c r="N128" s="250"/>
      <c r="O128" s="251"/>
      <c r="P128" s="82"/>
      <c r="Q128" s="77"/>
    </row>
    <row r="129" spans="2:19" ht="15.6" customHeight="1" x14ac:dyDescent="0.15">
      <c r="B129" s="96"/>
      <c r="C129" s="75"/>
      <c r="D129" s="75" t="s">
        <v>158</v>
      </c>
      <c r="E129" s="75"/>
      <c r="F129" s="78" t="s">
        <v>75</v>
      </c>
      <c r="G129" s="282">
        <v>1</v>
      </c>
      <c r="H129" s="283"/>
      <c r="I129" s="284"/>
      <c r="J129" s="258"/>
      <c r="K129" s="259"/>
      <c r="L129" s="260"/>
      <c r="M129" s="261"/>
      <c r="N129" s="261"/>
      <c r="O129" s="261"/>
      <c r="P129" s="97"/>
      <c r="Q129" s="80"/>
      <c r="S129" s="107"/>
    </row>
    <row r="130" spans="2:19" ht="15" customHeight="1" x14ac:dyDescent="0.15">
      <c r="B130" s="95"/>
      <c r="C130" s="74"/>
      <c r="D130" s="74"/>
      <c r="E130" s="81"/>
      <c r="F130" s="81"/>
      <c r="G130" s="302"/>
      <c r="H130" s="303"/>
      <c r="I130" s="304"/>
      <c r="J130" s="249"/>
      <c r="K130" s="250"/>
      <c r="L130" s="251"/>
      <c r="M130" s="249"/>
      <c r="N130" s="250"/>
      <c r="O130" s="251"/>
      <c r="P130" s="82"/>
      <c r="Q130" s="77"/>
    </row>
    <row r="131" spans="2:19" ht="15.6" customHeight="1" x14ac:dyDescent="0.15">
      <c r="B131" s="96"/>
      <c r="C131" s="75" t="s">
        <v>159</v>
      </c>
      <c r="D131" s="75"/>
      <c r="E131" s="75"/>
      <c r="F131" s="78"/>
      <c r="G131" s="282"/>
      <c r="H131" s="283"/>
      <c r="I131" s="284"/>
      <c r="J131" s="258"/>
      <c r="K131" s="259"/>
      <c r="L131" s="260"/>
      <c r="M131" s="258"/>
      <c r="N131" s="259"/>
      <c r="O131" s="260"/>
      <c r="P131" s="79"/>
      <c r="Q131" s="80"/>
      <c r="S131" s="85"/>
    </row>
    <row r="132" spans="2:19" ht="15" customHeight="1" x14ac:dyDescent="0.15">
      <c r="B132" s="95"/>
      <c r="C132" s="74"/>
      <c r="D132" s="74"/>
      <c r="E132" s="81"/>
      <c r="F132" s="81"/>
      <c r="G132" s="302"/>
      <c r="H132" s="303"/>
      <c r="I132" s="304"/>
      <c r="J132" s="249"/>
      <c r="K132" s="250"/>
      <c r="L132" s="251"/>
      <c r="M132" s="249"/>
      <c r="N132" s="250"/>
      <c r="O132" s="251"/>
      <c r="P132" s="82"/>
      <c r="Q132" s="77"/>
    </row>
    <row r="133" spans="2:19" ht="15.6" customHeight="1" x14ac:dyDescent="0.15">
      <c r="B133" s="96"/>
      <c r="C133" s="75"/>
      <c r="D133" s="75"/>
      <c r="E133" s="75"/>
      <c r="F133" s="78"/>
      <c r="G133" s="255"/>
      <c r="H133" s="256"/>
      <c r="I133" s="257"/>
      <c r="J133" s="258"/>
      <c r="K133" s="259"/>
      <c r="L133" s="260"/>
      <c r="M133" s="258"/>
      <c r="N133" s="259"/>
      <c r="O133" s="260"/>
      <c r="P133" s="98"/>
      <c r="Q133" s="80"/>
      <c r="S133" s="107">
        <f>ROUNDDOWN(M107-S107,0)</f>
        <v>0</v>
      </c>
    </row>
    <row r="134" spans="2:19" ht="15.6" customHeight="1" x14ac:dyDescent="0.15">
      <c r="B134" s="95"/>
      <c r="C134" s="74"/>
      <c r="D134" s="74"/>
      <c r="E134" s="81"/>
      <c r="F134" s="81"/>
      <c r="G134" s="302"/>
      <c r="H134" s="303"/>
      <c r="I134" s="304"/>
      <c r="J134" s="249"/>
      <c r="K134" s="250"/>
      <c r="L134" s="251"/>
      <c r="M134" s="249"/>
      <c r="N134" s="250"/>
      <c r="O134" s="251"/>
      <c r="P134" s="82"/>
      <c r="Q134" s="77"/>
    </row>
    <row r="135" spans="2:19" ht="15.6" customHeight="1" x14ac:dyDescent="0.15">
      <c r="B135" s="96"/>
      <c r="C135" s="75"/>
      <c r="D135" s="75"/>
      <c r="E135" s="75"/>
      <c r="F135" s="78"/>
      <c r="G135" s="255"/>
      <c r="H135" s="256"/>
      <c r="I135" s="257"/>
      <c r="J135" s="258"/>
      <c r="K135" s="259"/>
      <c r="L135" s="260"/>
      <c r="M135" s="258"/>
      <c r="N135" s="259"/>
      <c r="O135" s="260"/>
      <c r="P135" s="83"/>
      <c r="Q135" s="80"/>
      <c r="S135" s="107"/>
    </row>
    <row r="136" spans="2:19" ht="15.6" customHeight="1" x14ac:dyDescent="0.15">
      <c r="B136" s="95"/>
      <c r="C136" s="74"/>
      <c r="D136" s="74"/>
      <c r="E136" s="81"/>
      <c r="F136" s="81"/>
      <c r="G136" s="302"/>
      <c r="H136" s="303"/>
      <c r="I136" s="304"/>
      <c r="J136" s="249"/>
      <c r="K136" s="250"/>
      <c r="L136" s="251"/>
      <c r="M136" s="249"/>
      <c r="N136" s="250"/>
      <c r="O136" s="251"/>
      <c r="P136" s="82"/>
      <c r="Q136" s="77"/>
    </row>
    <row r="137" spans="2:19" ht="15.6" customHeight="1" x14ac:dyDescent="0.15">
      <c r="B137" s="96"/>
      <c r="C137" s="75"/>
      <c r="D137" s="75"/>
      <c r="E137" s="75"/>
      <c r="F137" s="78"/>
      <c r="G137" s="255"/>
      <c r="H137" s="256"/>
      <c r="I137" s="257"/>
      <c r="J137" s="258"/>
      <c r="K137" s="259"/>
      <c r="L137" s="260"/>
      <c r="M137" s="258"/>
      <c r="N137" s="259"/>
      <c r="O137" s="260"/>
      <c r="P137" s="98"/>
      <c r="Q137" s="80"/>
      <c r="S137" s="107"/>
    </row>
    <row r="138" spans="2:19" ht="15.6" customHeight="1" x14ac:dyDescent="0.15">
      <c r="B138" s="95"/>
      <c r="C138" s="76"/>
      <c r="D138" s="74"/>
      <c r="E138" s="74"/>
      <c r="F138" s="74"/>
      <c r="G138" s="252"/>
      <c r="H138" s="253"/>
      <c r="I138" s="254"/>
      <c r="J138" s="252"/>
      <c r="K138" s="253"/>
      <c r="L138" s="254"/>
      <c r="M138" s="249"/>
      <c r="N138" s="250"/>
      <c r="O138" s="251"/>
      <c r="P138" s="76"/>
      <c r="Q138" s="77"/>
    </row>
    <row r="139" spans="2:19" ht="15.6" customHeight="1" x14ac:dyDescent="0.15">
      <c r="B139" s="96"/>
      <c r="C139" s="75"/>
      <c r="D139" s="75"/>
      <c r="E139" s="75"/>
      <c r="F139" s="78"/>
      <c r="G139" s="255"/>
      <c r="H139" s="256"/>
      <c r="I139" s="257"/>
      <c r="J139" s="258"/>
      <c r="K139" s="259"/>
      <c r="L139" s="260"/>
      <c r="M139" s="258"/>
      <c r="N139" s="259"/>
      <c r="O139" s="260"/>
      <c r="P139" s="83"/>
      <c r="Q139" s="80"/>
    </row>
    <row r="140" spans="2:19" ht="15.6" customHeight="1" x14ac:dyDescent="0.15">
      <c r="B140" s="95"/>
      <c r="C140" s="74"/>
      <c r="D140" s="74"/>
      <c r="E140" s="74"/>
      <c r="F140" s="74"/>
      <c r="G140" s="252"/>
      <c r="H140" s="253"/>
      <c r="I140" s="254"/>
      <c r="J140" s="252"/>
      <c r="K140" s="253"/>
      <c r="L140" s="254"/>
      <c r="M140" s="249"/>
      <c r="N140" s="250"/>
      <c r="O140" s="251"/>
      <c r="P140" s="76"/>
      <c r="Q140" s="77"/>
    </row>
    <row r="141" spans="2:19" ht="15.6" customHeight="1" x14ac:dyDescent="0.15">
      <c r="B141" s="96"/>
      <c r="C141" s="75"/>
      <c r="D141" s="75"/>
      <c r="E141" s="75"/>
      <c r="F141" s="78"/>
      <c r="G141" s="255"/>
      <c r="H141" s="256"/>
      <c r="I141" s="257"/>
      <c r="J141" s="258"/>
      <c r="K141" s="259"/>
      <c r="L141" s="260"/>
      <c r="M141" s="258"/>
      <c r="N141" s="259"/>
      <c r="O141" s="260"/>
      <c r="P141" s="83"/>
      <c r="Q141" s="80"/>
    </row>
    <row r="142" spans="2:19" ht="15.6" customHeight="1" x14ac:dyDescent="0.15">
      <c r="B142" s="95"/>
      <c r="C142" s="74"/>
      <c r="D142" s="74"/>
      <c r="E142" s="74"/>
      <c r="F142" s="74"/>
      <c r="G142" s="252"/>
      <c r="H142" s="253"/>
      <c r="I142" s="254"/>
      <c r="J142" s="252"/>
      <c r="K142" s="253"/>
      <c r="L142" s="254"/>
      <c r="M142" s="249"/>
      <c r="N142" s="250"/>
      <c r="O142" s="251"/>
      <c r="P142" s="76"/>
      <c r="Q142" s="77"/>
    </row>
    <row r="143" spans="2:19" ht="15.6" customHeight="1" x14ac:dyDescent="0.15">
      <c r="B143" s="96"/>
      <c r="C143" s="75"/>
      <c r="D143" s="75"/>
      <c r="E143" s="75"/>
      <c r="F143" s="78"/>
      <c r="G143" s="255"/>
      <c r="H143" s="256"/>
      <c r="I143" s="257"/>
      <c r="J143" s="258"/>
      <c r="K143" s="259"/>
      <c r="L143" s="260"/>
      <c r="M143" s="258"/>
      <c r="N143" s="259"/>
      <c r="O143" s="260"/>
      <c r="P143" s="83"/>
      <c r="Q143" s="80"/>
    </row>
    <row r="144" spans="2:19" ht="15.6" customHeight="1" x14ac:dyDescent="0.15">
      <c r="B144" s="95"/>
      <c r="C144" s="74"/>
      <c r="D144" s="74"/>
      <c r="E144" s="81"/>
      <c r="F144" s="81"/>
      <c r="G144" s="252"/>
      <c r="H144" s="253"/>
      <c r="I144" s="254"/>
      <c r="J144" s="249"/>
      <c r="K144" s="250"/>
      <c r="L144" s="251"/>
      <c r="M144" s="249"/>
      <c r="N144" s="250"/>
      <c r="O144" s="251"/>
      <c r="P144" s="82"/>
      <c r="Q144" s="77"/>
    </row>
    <row r="145" spans="2:19" ht="15.6" customHeight="1" x14ac:dyDescent="0.15">
      <c r="B145" s="96"/>
      <c r="C145" s="75"/>
      <c r="D145" s="75"/>
      <c r="E145" s="75"/>
      <c r="F145" s="78"/>
      <c r="G145" s="255"/>
      <c r="H145" s="256"/>
      <c r="I145" s="257"/>
      <c r="J145" s="258"/>
      <c r="K145" s="259"/>
      <c r="L145" s="260"/>
      <c r="M145" s="258"/>
      <c r="N145" s="259"/>
      <c r="O145" s="260"/>
      <c r="P145" s="100"/>
      <c r="Q145" s="80"/>
    </row>
    <row r="146" spans="2:19" ht="15.6" customHeight="1" x14ac:dyDescent="0.15">
      <c r="B146" s="95"/>
      <c r="C146" s="74"/>
      <c r="D146" s="74"/>
      <c r="E146" s="81"/>
      <c r="F146" s="81"/>
      <c r="G146" s="252"/>
      <c r="H146" s="253"/>
      <c r="I146" s="254"/>
      <c r="J146" s="249"/>
      <c r="K146" s="250"/>
      <c r="L146" s="251"/>
      <c r="M146" s="249"/>
      <c r="N146" s="250"/>
      <c r="O146" s="251"/>
      <c r="P146" s="82"/>
      <c r="Q146" s="77"/>
    </row>
    <row r="147" spans="2:19" ht="15.6" customHeight="1" x14ac:dyDescent="0.15">
      <c r="B147" s="96"/>
      <c r="C147" s="75"/>
      <c r="D147" s="75"/>
      <c r="E147" s="75"/>
      <c r="F147" s="78"/>
      <c r="G147" s="255"/>
      <c r="H147" s="256"/>
      <c r="I147" s="257"/>
      <c r="J147" s="258"/>
      <c r="K147" s="259"/>
      <c r="L147" s="260"/>
      <c r="M147" s="258"/>
      <c r="N147" s="259"/>
      <c r="O147" s="260"/>
      <c r="P147" s="100"/>
      <c r="Q147" s="80"/>
    </row>
    <row r="148" spans="2:19" ht="15.6" customHeight="1" x14ac:dyDescent="0.15">
      <c r="B148" s="95"/>
      <c r="C148" s="74"/>
      <c r="D148" s="74"/>
      <c r="E148" s="81"/>
      <c r="F148" s="81"/>
      <c r="G148" s="252"/>
      <c r="H148" s="253"/>
      <c r="I148" s="254"/>
      <c r="J148" s="246"/>
      <c r="K148" s="247"/>
      <c r="L148" s="248"/>
      <c r="M148" s="249"/>
      <c r="N148" s="250"/>
      <c r="O148" s="251"/>
      <c r="P148" s="82"/>
      <c r="Q148" s="77"/>
    </row>
    <row r="149" spans="2:19" ht="15.6" customHeight="1" thickBot="1" x14ac:dyDescent="0.2">
      <c r="B149" s="103"/>
      <c r="C149" s="87"/>
      <c r="D149" s="87"/>
      <c r="E149" s="87"/>
      <c r="F149" s="88"/>
      <c r="G149" s="299"/>
      <c r="H149" s="300"/>
      <c r="I149" s="301"/>
      <c r="J149" s="266"/>
      <c r="K149" s="267"/>
      <c r="L149" s="268"/>
      <c r="M149" s="266"/>
      <c r="N149" s="267"/>
      <c r="O149" s="268"/>
      <c r="P149" s="108"/>
      <c r="Q149" s="89"/>
    </row>
    <row r="150" spans="2:19" x14ac:dyDescent="0.15">
      <c r="B150" s="90"/>
      <c r="C150" s="90"/>
      <c r="D150" s="90"/>
      <c r="E150" s="90"/>
      <c r="F150" s="90"/>
      <c r="G150" s="91"/>
      <c r="H150" s="91"/>
      <c r="I150" s="91"/>
      <c r="J150" s="92"/>
      <c r="K150" s="92"/>
      <c r="L150" s="92"/>
      <c r="M150" s="92"/>
      <c r="N150" s="92"/>
      <c r="O150" s="92"/>
      <c r="P150" s="90"/>
      <c r="Q150" s="90"/>
    </row>
    <row r="151" spans="2:19" ht="14.25" thickBot="1" x14ac:dyDescent="0.2">
      <c r="B151" s="90"/>
      <c r="C151" s="90"/>
      <c r="D151" s="90"/>
      <c r="E151" s="90"/>
      <c r="F151" s="90"/>
      <c r="G151" s="91"/>
      <c r="H151" s="91"/>
      <c r="I151" s="91"/>
      <c r="J151" s="92"/>
      <c r="K151" s="92"/>
      <c r="L151" s="92"/>
      <c r="M151" s="92"/>
      <c r="N151" s="92"/>
      <c r="O151" s="92"/>
      <c r="P151" s="93" t="s">
        <v>170</v>
      </c>
      <c r="Q151" s="90">
        <v>5</v>
      </c>
    </row>
    <row r="152" spans="2:19" ht="15.75" customHeight="1" x14ac:dyDescent="0.15">
      <c r="B152" s="285" t="s">
        <v>97</v>
      </c>
      <c r="C152" s="286" t="s">
        <v>98</v>
      </c>
      <c r="D152" s="286" t="s">
        <v>99</v>
      </c>
      <c r="E152" s="288" t="s">
        <v>100</v>
      </c>
      <c r="F152" s="94" t="s">
        <v>101</v>
      </c>
      <c r="G152" s="295" t="s">
        <v>138</v>
      </c>
      <c r="H152" s="296"/>
      <c r="I152" s="296"/>
      <c r="J152" s="280" t="s">
        <v>139</v>
      </c>
      <c r="K152" s="278"/>
      <c r="L152" s="278"/>
      <c r="M152" s="278" t="s">
        <v>137</v>
      </c>
      <c r="N152" s="278"/>
      <c r="O152" s="278"/>
      <c r="P152" s="288" t="s">
        <v>69</v>
      </c>
      <c r="Q152" s="290" t="s">
        <v>62</v>
      </c>
    </row>
    <row r="153" spans="2:19" ht="15.75" customHeight="1" x14ac:dyDescent="0.15">
      <c r="B153" s="245"/>
      <c r="C153" s="287"/>
      <c r="D153" s="287"/>
      <c r="E153" s="289"/>
      <c r="F153" s="75" t="s">
        <v>102</v>
      </c>
      <c r="G153" s="297"/>
      <c r="H153" s="298"/>
      <c r="I153" s="298"/>
      <c r="J153" s="281"/>
      <c r="K153" s="279"/>
      <c r="L153" s="279"/>
      <c r="M153" s="279"/>
      <c r="N153" s="279"/>
      <c r="O153" s="279"/>
      <c r="P153" s="289"/>
      <c r="Q153" s="291"/>
    </row>
    <row r="154" spans="2:19" ht="15" customHeight="1" x14ac:dyDescent="0.15">
      <c r="B154" s="95"/>
      <c r="C154" s="74"/>
      <c r="D154" s="74"/>
      <c r="E154" s="81"/>
      <c r="F154" s="81"/>
      <c r="G154" s="252"/>
      <c r="H154" s="253"/>
      <c r="I154" s="254"/>
      <c r="J154" s="246"/>
      <c r="K154" s="247"/>
      <c r="L154" s="248"/>
      <c r="M154" s="249"/>
      <c r="N154" s="250"/>
      <c r="O154" s="251"/>
      <c r="P154" s="82"/>
      <c r="Q154" s="77"/>
    </row>
    <row r="155" spans="2:19" ht="15.6" customHeight="1" x14ac:dyDescent="0.15">
      <c r="B155" s="96"/>
      <c r="C155" s="75"/>
      <c r="D155" s="75" t="s">
        <v>141</v>
      </c>
      <c r="E155" s="75"/>
      <c r="F155" s="78" t="s">
        <v>174</v>
      </c>
      <c r="G155" s="255">
        <v>18</v>
      </c>
      <c r="H155" s="256"/>
      <c r="I155" s="257"/>
      <c r="J155" s="258">
        <v>1500</v>
      </c>
      <c r="K155" s="259"/>
      <c r="L155" s="260"/>
      <c r="M155" s="258">
        <f>ROUNDDOWN(G155*J155,0)</f>
        <v>27000</v>
      </c>
      <c r="N155" s="259"/>
      <c r="O155" s="260"/>
      <c r="P155" s="100"/>
      <c r="Q155" s="80"/>
      <c r="S155" s="107">
        <f>ROUNDDOWN(M143-S143,0)</f>
        <v>0</v>
      </c>
    </row>
    <row r="156" spans="2:19" ht="15.6" customHeight="1" x14ac:dyDescent="0.15">
      <c r="B156" s="95"/>
      <c r="C156" s="74"/>
      <c r="D156" s="81"/>
      <c r="E156" s="81"/>
      <c r="F156" s="81"/>
      <c r="G156" s="292"/>
      <c r="H156" s="293"/>
      <c r="I156" s="294"/>
      <c r="J156" s="292"/>
      <c r="K156" s="293"/>
      <c r="L156" s="294"/>
      <c r="M156" s="275"/>
      <c r="N156" s="276"/>
      <c r="O156" s="277"/>
      <c r="P156" s="82"/>
      <c r="Q156" s="77"/>
    </row>
    <row r="157" spans="2:19" ht="15.6" customHeight="1" x14ac:dyDescent="0.15">
      <c r="B157" s="96"/>
      <c r="C157" s="75"/>
      <c r="D157" s="75" t="s">
        <v>142</v>
      </c>
      <c r="E157" s="75"/>
      <c r="F157" s="78" t="s">
        <v>143</v>
      </c>
      <c r="G157" s="282">
        <v>2</v>
      </c>
      <c r="H157" s="283"/>
      <c r="I157" s="284"/>
      <c r="J157" s="258">
        <v>6600</v>
      </c>
      <c r="K157" s="259"/>
      <c r="L157" s="260"/>
      <c r="M157" s="261">
        <f>ROUNDDOWN(G157*J157,0)</f>
        <v>13200</v>
      </c>
      <c r="N157" s="261"/>
      <c r="O157" s="261"/>
      <c r="P157" s="79"/>
      <c r="Q157" s="80"/>
    </row>
    <row r="158" spans="2:19" ht="15.6" customHeight="1" x14ac:dyDescent="0.15">
      <c r="B158" s="109"/>
      <c r="C158" s="81"/>
      <c r="D158" s="81"/>
      <c r="E158" s="81"/>
      <c r="F158" s="81"/>
      <c r="G158" s="272"/>
      <c r="H158" s="273"/>
      <c r="I158" s="274"/>
      <c r="J158" s="275"/>
      <c r="K158" s="276"/>
      <c r="L158" s="277"/>
      <c r="M158" s="275"/>
      <c r="N158" s="276"/>
      <c r="O158" s="277"/>
      <c r="P158" s="82"/>
      <c r="Q158" s="77"/>
    </row>
    <row r="159" spans="2:19" ht="15.6" customHeight="1" x14ac:dyDescent="0.15">
      <c r="B159" s="96"/>
      <c r="C159" s="75" t="s">
        <v>144</v>
      </c>
      <c r="D159" s="75"/>
      <c r="E159" s="75"/>
      <c r="F159" s="78"/>
      <c r="G159" s="255"/>
      <c r="H159" s="256"/>
      <c r="I159" s="257"/>
      <c r="J159" s="258"/>
      <c r="K159" s="259"/>
      <c r="L159" s="260"/>
      <c r="M159" s="261">
        <f>ROUNDDOWN(M147+M149+M155+M157,0)</f>
        <v>40200</v>
      </c>
      <c r="N159" s="261"/>
      <c r="O159" s="261"/>
      <c r="P159" s="100"/>
      <c r="Q159" s="80"/>
      <c r="S159" s="85"/>
    </row>
    <row r="160" spans="2:19" ht="15.6" customHeight="1" x14ac:dyDescent="0.15">
      <c r="B160" s="95"/>
      <c r="C160" s="74"/>
      <c r="D160" s="74"/>
      <c r="E160" s="81"/>
      <c r="F160" s="81"/>
      <c r="G160" s="252"/>
      <c r="H160" s="253"/>
      <c r="I160" s="254"/>
      <c r="J160" s="249"/>
      <c r="K160" s="250"/>
      <c r="L160" s="251"/>
      <c r="M160" s="249"/>
      <c r="N160" s="250"/>
      <c r="O160" s="251"/>
      <c r="P160" s="82"/>
      <c r="Q160" s="77"/>
    </row>
    <row r="161" spans="2:19" ht="15.6" customHeight="1" x14ac:dyDescent="0.15">
      <c r="B161" s="96"/>
      <c r="C161" s="75"/>
      <c r="D161" s="75" t="s">
        <v>145</v>
      </c>
      <c r="E161" s="75"/>
      <c r="F161" s="78" t="s">
        <v>75</v>
      </c>
      <c r="G161" s="255">
        <v>1</v>
      </c>
      <c r="H161" s="256"/>
      <c r="I161" s="257"/>
      <c r="J161" s="258" t="s">
        <v>165</v>
      </c>
      <c r="K161" s="259"/>
      <c r="L161" s="260"/>
      <c r="M161" s="261">
        <f>ROUNDDOWN(M159*0.1438,0)</f>
        <v>5780</v>
      </c>
      <c r="N161" s="261"/>
      <c r="O161" s="261"/>
      <c r="P161" s="100">
        <v>0.14380000000000001</v>
      </c>
      <c r="Q161" s="80"/>
      <c r="S161" s="107">
        <f>ROUNDDOWN(M159-M155,0)</f>
        <v>13200</v>
      </c>
    </row>
    <row r="162" spans="2:19" ht="15.6" customHeight="1" x14ac:dyDescent="0.15">
      <c r="B162" s="95"/>
      <c r="C162" s="74"/>
      <c r="D162" s="74" t="s">
        <v>140</v>
      </c>
      <c r="E162" s="81"/>
      <c r="F162" s="81"/>
      <c r="G162" s="252"/>
      <c r="H162" s="253"/>
      <c r="I162" s="254"/>
      <c r="J162" s="249"/>
      <c r="K162" s="250"/>
      <c r="L162" s="251"/>
      <c r="M162" s="249"/>
      <c r="N162" s="250"/>
      <c r="O162" s="251"/>
      <c r="P162" s="82"/>
      <c r="Q162" s="77"/>
    </row>
    <row r="163" spans="2:19" ht="15.6" customHeight="1" x14ac:dyDescent="0.15">
      <c r="B163" s="96"/>
      <c r="C163" s="75"/>
      <c r="D163" s="75" t="s">
        <v>126</v>
      </c>
      <c r="E163" s="75"/>
      <c r="F163" s="78" t="s">
        <v>166</v>
      </c>
      <c r="G163" s="262"/>
      <c r="H163" s="262"/>
      <c r="I163" s="262"/>
      <c r="J163" s="258"/>
      <c r="K163" s="259"/>
      <c r="L163" s="260"/>
      <c r="M163" s="261">
        <v>72563</v>
      </c>
      <c r="N163" s="261"/>
      <c r="O163" s="261"/>
      <c r="P163" s="97"/>
      <c r="Q163" s="80"/>
    </row>
    <row r="164" spans="2:19" ht="15.6" customHeight="1" x14ac:dyDescent="0.15">
      <c r="B164" s="95"/>
      <c r="C164" s="74"/>
      <c r="D164" s="74"/>
      <c r="E164" s="81"/>
      <c r="F164" s="81"/>
      <c r="G164" s="252"/>
      <c r="H164" s="253"/>
      <c r="I164" s="254"/>
      <c r="J164" s="249"/>
      <c r="K164" s="250"/>
      <c r="L164" s="251"/>
      <c r="M164" s="249"/>
      <c r="N164" s="250"/>
      <c r="O164" s="251"/>
      <c r="P164" s="82"/>
      <c r="Q164" s="77"/>
    </row>
    <row r="165" spans="2:19" ht="15.6" customHeight="1" x14ac:dyDescent="0.15">
      <c r="B165" s="96"/>
      <c r="C165" s="75" t="s">
        <v>127</v>
      </c>
      <c r="D165" s="75"/>
      <c r="E165" s="75"/>
      <c r="F165" s="78"/>
      <c r="G165" s="262"/>
      <c r="H165" s="262"/>
      <c r="I165" s="262"/>
      <c r="J165" s="258"/>
      <c r="K165" s="259"/>
      <c r="L165" s="260"/>
      <c r="M165" s="261">
        <f>ROUNDDOWN(M159+M161+M163-374,0)</f>
        <v>118169</v>
      </c>
      <c r="N165" s="261"/>
      <c r="O165" s="261"/>
      <c r="P165" s="97" t="s">
        <v>146</v>
      </c>
      <c r="Q165" s="80"/>
      <c r="S165" s="107">
        <f>ROUNDDOWN(M161*12.76/100,0)</f>
        <v>737</v>
      </c>
    </row>
    <row r="166" spans="2:19" ht="15.6" customHeight="1" x14ac:dyDescent="0.15">
      <c r="B166" s="95"/>
      <c r="C166" s="74"/>
      <c r="D166" s="74"/>
      <c r="E166" s="81"/>
      <c r="F166" s="81"/>
      <c r="G166" s="252"/>
      <c r="H166" s="253"/>
      <c r="I166" s="254"/>
      <c r="J166" s="249"/>
      <c r="K166" s="250"/>
      <c r="L166" s="251"/>
      <c r="M166" s="249"/>
      <c r="N166" s="250"/>
      <c r="O166" s="251"/>
      <c r="P166" s="82"/>
      <c r="Q166" s="77"/>
    </row>
    <row r="167" spans="2:19" ht="15.6" customHeight="1" x14ac:dyDescent="0.15">
      <c r="B167" s="96"/>
      <c r="C167" s="75"/>
      <c r="D167" s="75" t="s">
        <v>104</v>
      </c>
      <c r="E167" s="75"/>
      <c r="F167" s="78" t="s">
        <v>75</v>
      </c>
      <c r="G167" s="262">
        <v>1</v>
      </c>
      <c r="H167" s="262"/>
      <c r="I167" s="262"/>
      <c r="J167" s="258" t="s">
        <v>165</v>
      </c>
      <c r="K167" s="259"/>
      <c r="L167" s="260"/>
      <c r="M167" s="261">
        <f>ROUNDDOWN(M165*0.05,0)</f>
        <v>5908</v>
      </c>
      <c r="N167" s="261"/>
      <c r="O167" s="261"/>
      <c r="P167" s="97">
        <v>0.05</v>
      </c>
      <c r="Q167" s="80"/>
    </row>
    <row r="168" spans="2:19" ht="15.6" customHeight="1" x14ac:dyDescent="0.15">
      <c r="B168" s="95"/>
      <c r="C168" s="74"/>
      <c r="D168" s="74"/>
      <c r="E168" s="81"/>
      <c r="F168" s="81"/>
      <c r="G168" s="252"/>
      <c r="H168" s="253"/>
      <c r="I168" s="254"/>
      <c r="J168" s="249"/>
      <c r="K168" s="250"/>
      <c r="L168" s="251"/>
      <c r="M168" s="249"/>
      <c r="N168" s="250"/>
      <c r="O168" s="251"/>
      <c r="P168" s="82"/>
      <c r="Q168" s="77"/>
    </row>
    <row r="169" spans="2:19" ht="15.6" customHeight="1" x14ac:dyDescent="0.15">
      <c r="B169" s="96"/>
      <c r="C169" s="75" t="s">
        <v>128</v>
      </c>
      <c r="D169" s="75"/>
      <c r="E169" s="75"/>
      <c r="F169" s="78"/>
      <c r="G169" s="262"/>
      <c r="H169" s="262"/>
      <c r="I169" s="262"/>
      <c r="J169" s="258"/>
      <c r="K169" s="259"/>
      <c r="L169" s="260"/>
      <c r="M169" s="261">
        <f>ROUNDDOWN(M167+M165,0)</f>
        <v>124077</v>
      </c>
      <c r="N169" s="261"/>
      <c r="O169" s="261"/>
      <c r="P169" s="97"/>
      <c r="Q169" s="80"/>
      <c r="S169" s="107">
        <f>ROUNDDOWN(M167*28.67/100,0)</f>
        <v>1693</v>
      </c>
    </row>
    <row r="170" spans="2:19" ht="15" customHeight="1" x14ac:dyDescent="0.15">
      <c r="B170" s="95"/>
      <c r="C170" s="74"/>
      <c r="D170" s="74"/>
      <c r="E170" s="81"/>
      <c r="F170" s="81"/>
      <c r="G170" s="252"/>
      <c r="H170" s="253"/>
      <c r="I170" s="254"/>
      <c r="J170" s="249"/>
      <c r="K170" s="250"/>
      <c r="L170" s="251"/>
      <c r="M170" s="249"/>
      <c r="N170" s="250"/>
      <c r="O170" s="251"/>
      <c r="P170" s="82"/>
      <c r="Q170" s="77"/>
    </row>
    <row r="171" spans="2:19" ht="15.6" customHeight="1" x14ac:dyDescent="0.15">
      <c r="B171" s="96"/>
      <c r="C171" s="75"/>
      <c r="D171" s="75"/>
      <c r="E171" s="75"/>
      <c r="F171" s="78"/>
      <c r="G171" s="255"/>
      <c r="H171" s="256"/>
      <c r="I171" s="257"/>
      <c r="J171" s="258"/>
      <c r="K171" s="259"/>
      <c r="L171" s="260"/>
      <c r="M171" s="261"/>
      <c r="N171" s="261"/>
      <c r="O171" s="261"/>
      <c r="P171" s="100"/>
      <c r="Q171" s="80"/>
      <c r="S171" s="85"/>
    </row>
    <row r="172" spans="2:19" ht="15.6" customHeight="1" x14ac:dyDescent="0.15">
      <c r="B172" s="95"/>
      <c r="C172" s="74"/>
      <c r="D172" s="74"/>
      <c r="E172" s="81"/>
      <c r="F172" s="81"/>
      <c r="G172" s="252"/>
      <c r="H172" s="253"/>
      <c r="I172" s="254"/>
      <c r="J172" s="249"/>
      <c r="K172" s="250"/>
      <c r="L172" s="251"/>
      <c r="M172" s="249"/>
      <c r="N172" s="250"/>
      <c r="O172" s="251"/>
      <c r="P172" s="82"/>
      <c r="Q172" s="77"/>
    </row>
    <row r="173" spans="2:19" ht="15.6" customHeight="1" x14ac:dyDescent="0.15">
      <c r="B173" s="96"/>
      <c r="C173" s="75"/>
      <c r="D173" s="75"/>
      <c r="E173" s="75"/>
      <c r="F173" s="78"/>
      <c r="G173" s="262"/>
      <c r="H173" s="262"/>
      <c r="I173" s="262"/>
      <c r="J173" s="258"/>
      <c r="K173" s="259"/>
      <c r="L173" s="260"/>
      <c r="M173" s="261"/>
      <c r="N173" s="261"/>
      <c r="O173" s="261"/>
      <c r="P173" s="97"/>
      <c r="Q173" s="80"/>
      <c r="S173" s="107">
        <f>ROUNDDOWN(M171*13.83/100,0)</f>
        <v>0</v>
      </c>
    </row>
    <row r="174" spans="2:19" ht="15.6" customHeight="1" x14ac:dyDescent="0.15">
      <c r="B174" s="95"/>
      <c r="C174" s="74"/>
      <c r="D174" s="74"/>
      <c r="E174" s="81"/>
      <c r="F174" s="81"/>
      <c r="G174" s="252"/>
      <c r="H174" s="253"/>
      <c r="I174" s="254"/>
      <c r="J174" s="249"/>
      <c r="K174" s="250"/>
      <c r="L174" s="251"/>
      <c r="M174" s="249"/>
      <c r="N174" s="250"/>
      <c r="O174" s="251"/>
      <c r="P174" s="82"/>
      <c r="Q174" s="77"/>
    </row>
    <row r="175" spans="2:19" ht="15.6" customHeight="1" x14ac:dyDescent="0.15">
      <c r="B175" s="96"/>
      <c r="C175" s="75"/>
      <c r="D175" s="75"/>
      <c r="E175" s="75"/>
      <c r="F175" s="78"/>
      <c r="G175" s="262"/>
      <c r="H175" s="262"/>
      <c r="I175" s="262"/>
      <c r="J175" s="258"/>
      <c r="K175" s="259"/>
      <c r="L175" s="260"/>
      <c r="M175" s="261"/>
      <c r="N175" s="261"/>
      <c r="O175" s="261"/>
      <c r="P175" s="97"/>
      <c r="Q175" s="80"/>
      <c r="S175" s="107">
        <f>ROUNDDOWN(M171+M155+M173,0)</f>
        <v>27000</v>
      </c>
    </row>
    <row r="176" spans="2:19" ht="15.6" customHeight="1" x14ac:dyDescent="0.15">
      <c r="B176" s="95"/>
      <c r="C176" s="74"/>
      <c r="D176" s="74"/>
      <c r="E176" s="81"/>
      <c r="F176" s="81"/>
      <c r="G176" s="252"/>
      <c r="H176" s="253"/>
      <c r="I176" s="254"/>
      <c r="J176" s="249"/>
      <c r="K176" s="250"/>
      <c r="L176" s="251"/>
      <c r="M176" s="249"/>
      <c r="N176" s="250"/>
      <c r="O176" s="251"/>
      <c r="P176" s="82"/>
      <c r="Q176" s="77"/>
    </row>
    <row r="177" spans="2:17" ht="15.6" customHeight="1" x14ac:dyDescent="0.15">
      <c r="B177" s="96"/>
      <c r="C177" s="75"/>
      <c r="D177" s="75"/>
      <c r="E177" s="75"/>
      <c r="F177" s="78"/>
      <c r="G177" s="262"/>
      <c r="H177" s="262"/>
      <c r="I177" s="262"/>
      <c r="J177" s="258"/>
      <c r="K177" s="259"/>
      <c r="L177" s="260"/>
      <c r="M177" s="261"/>
      <c r="N177" s="261"/>
      <c r="O177" s="261"/>
      <c r="P177" s="97"/>
      <c r="Q177" s="80"/>
    </row>
    <row r="178" spans="2:17" ht="15.6" customHeight="1" x14ac:dyDescent="0.15">
      <c r="B178" s="95"/>
      <c r="C178" s="74"/>
      <c r="D178" s="74"/>
      <c r="E178" s="81"/>
      <c r="F178" s="81"/>
      <c r="G178" s="252"/>
      <c r="H178" s="253"/>
      <c r="I178" s="254"/>
      <c r="J178" s="249"/>
      <c r="K178" s="250"/>
      <c r="L178" s="251"/>
      <c r="M178" s="249"/>
      <c r="N178" s="250"/>
      <c r="O178" s="251"/>
      <c r="P178" s="82"/>
      <c r="Q178" s="77"/>
    </row>
    <row r="179" spans="2:17" ht="15.6" customHeight="1" x14ac:dyDescent="0.15">
      <c r="B179" s="96"/>
      <c r="C179" s="75"/>
      <c r="D179" s="75"/>
      <c r="E179" s="75"/>
      <c r="F179" s="78"/>
      <c r="G179" s="262"/>
      <c r="H179" s="262"/>
      <c r="I179" s="262"/>
      <c r="J179" s="258"/>
      <c r="K179" s="259"/>
      <c r="L179" s="260"/>
      <c r="M179" s="261"/>
      <c r="N179" s="261"/>
      <c r="O179" s="261"/>
      <c r="P179" s="97"/>
      <c r="Q179" s="80"/>
    </row>
    <row r="180" spans="2:17" ht="15.6" customHeight="1" x14ac:dyDescent="0.15">
      <c r="B180" s="95"/>
      <c r="C180" s="74"/>
      <c r="D180" s="74"/>
      <c r="E180" s="81"/>
      <c r="F180" s="81"/>
      <c r="G180" s="252"/>
      <c r="H180" s="253"/>
      <c r="I180" s="254"/>
      <c r="J180" s="249"/>
      <c r="K180" s="250"/>
      <c r="L180" s="251"/>
      <c r="M180" s="249"/>
      <c r="N180" s="250"/>
      <c r="O180" s="251"/>
      <c r="P180" s="82"/>
      <c r="Q180" s="77"/>
    </row>
    <row r="181" spans="2:17" ht="15.6" customHeight="1" x14ac:dyDescent="0.15">
      <c r="B181" s="96"/>
      <c r="C181" s="75"/>
      <c r="D181" s="75"/>
      <c r="E181" s="75"/>
      <c r="F181" s="78"/>
      <c r="G181" s="255"/>
      <c r="H181" s="256"/>
      <c r="I181" s="257"/>
      <c r="J181" s="258"/>
      <c r="K181" s="259"/>
      <c r="L181" s="260"/>
      <c r="M181" s="261"/>
      <c r="N181" s="261"/>
      <c r="O181" s="261"/>
      <c r="P181" s="100"/>
      <c r="Q181" s="80"/>
    </row>
    <row r="182" spans="2:17" ht="15.6" customHeight="1" x14ac:dyDescent="0.15">
      <c r="B182" s="95"/>
      <c r="C182" s="74"/>
      <c r="D182" s="74"/>
      <c r="E182" s="81"/>
      <c r="F182" s="81"/>
      <c r="G182" s="252"/>
      <c r="H182" s="253"/>
      <c r="I182" s="254"/>
      <c r="J182" s="246"/>
      <c r="K182" s="247"/>
      <c r="L182" s="248"/>
      <c r="M182" s="249"/>
      <c r="N182" s="250"/>
      <c r="O182" s="251"/>
      <c r="P182" s="82"/>
      <c r="Q182" s="77"/>
    </row>
    <row r="183" spans="2:17" ht="15.6" customHeight="1" x14ac:dyDescent="0.15">
      <c r="B183" s="96"/>
      <c r="C183" s="75"/>
      <c r="D183" s="75"/>
      <c r="E183" s="75"/>
      <c r="F183" s="78"/>
      <c r="G183" s="255"/>
      <c r="H183" s="256"/>
      <c r="I183" s="257"/>
      <c r="J183" s="258"/>
      <c r="K183" s="259"/>
      <c r="L183" s="260"/>
      <c r="M183" s="261"/>
      <c r="N183" s="261"/>
      <c r="O183" s="261"/>
      <c r="P183" s="100"/>
      <c r="Q183" s="80"/>
    </row>
    <row r="184" spans="2:17" ht="15.6" customHeight="1" x14ac:dyDescent="0.15">
      <c r="B184" s="95"/>
      <c r="C184" s="74"/>
      <c r="D184" s="74"/>
      <c r="E184" s="81"/>
      <c r="F184" s="81"/>
      <c r="G184" s="252"/>
      <c r="H184" s="253"/>
      <c r="I184" s="254"/>
      <c r="J184" s="246"/>
      <c r="K184" s="247"/>
      <c r="L184" s="248"/>
      <c r="M184" s="249"/>
      <c r="N184" s="250"/>
      <c r="O184" s="251"/>
      <c r="P184" s="82"/>
      <c r="Q184" s="77"/>
    </row>
    <row r="185" spans="2:17" ht="15.6" customHeight="1" x14ac:dyDescent="0.15">
      <c r="B185" s="96"/>
      <c r="C185" s="75"/>
      <c r="D185" s="75"/>
      <c r="E185" s="75"/>
      <c r="F185" s="78"/>
      <c r="G185" s="255"/>
      <c r="H185" s="256"/>
      <c r="I185" s="257"/>
      <c r="J185" s="258"/>
      <c r="K185" s="259"/>
      <c r="L185" s="260"/>
      <c r="M185" s="261"/>
      <c r="N185" s="261"/>
      <c r="O185" s="261"/>
      <c r="P185" s="100"/>
      <c r="Q185" s="80"/>
    </row>
    <row r="186" spans="2:17" ht="15.6" customHeight="1" x14ac:dyDescent="0.15">
      <c r="B186" s="95"/>
      <c r="C186" s="74"/>
      <c r="D186" s="74"/>
      <c r="E186" s="81"/>
      <c r="F186" s="81"/>
      <c r="G186" s="246"/>
      <c r="H186" s="247"/>
      <c r="I186" s="248"/>
      <c r="J186" s="246"/>
      <c r="K186" s="247"/>
      <c r="L186" s="248"/>
      <c r="M186" s="249"/>
      <c r="N186" s="250"/>
      <c r="O186" s="251"/>
      <c r="P186" s="82"/>
      <c r="Q186" s="77"/>
    </row>
    <row r="187" spans="2:17" ht="15.6" customHeight="1" thickBot="1" x14ac:dyDescent="0.2">
      <c r="B187" s="103"/>
      <c r="C187" s="87"/>
      <c r="D187" s="87"/>
      <c r="E187" s="87"/>
      <c r="F187" s="88"/>
      <c r="G187" s="263"/>
      <c r="H187" s="264"/>
      <c r="I187" s="265"/>
      <c r="J187" s="266"/>
      <c r="K187" s="267"/>
      <c r="L187" s="268"/>
      <c r="M187" s="266"/>
      <c r="N187" s="267"/>
      <c r="O187" s="268"/>
      <c r="P187" s="104"/>
      <c r="Q187" s="89"/>
    </row>
  </sheetData>
  <mergeCells count="558">
    <mergeCell ref="J111:L111"/>
    <mergeCell ref="G106:I106"/>
    <mergeCell ref="M111:O111"/>
    <mergeCell ref="G109:I109"/>
    <mergeCell ref="J109:L109"/>
    <mergeCell ref="M109:O109"/>
    <mergeCell ref="G110:I110"/>
    <mergeCell ref="J110:L110"/>
    <mergeCell ref="M110:O110"/>
    <mergeCell ref="G111:I111"/>
    <mergeCell ref="G108:I108"/>
    <mergeCell ref="J108:L108"/>
    <mergeCell ref="M108:O108"/>
    <mergeCell ref="G107:I107"/>
    <mergeCell ref="J107:L107"/>
    <mergeCell ref="M107:O107"/>
    <mergeCell ref="J106:L106"/>
    <mergeCell ref="M106:O106"/>
    <mergeCell ref="J102:L102"/>
    <mergeCell ref="M102:O102"/>
    <mergeCell ref="G105:I105"/>
    <mergeCell ref="J105:L105"/>
    <mergeCell ref="G78:I78"/>
    <mergeCell ref="J78:L78"/>
    <mergeCell ref="G96:I96"/>
    <mergeCell ref="J96:L96"/>
    <mergeCell ref="G92:I92"/>
    <mergeCell ref="J92:L92"/>
    <mergeCell ref="M103:O103"/>
    <mergeCell ref="M104:O104"/>
    <mergeCell ref="M105:O105"/>
    <mergeCell ref="J104:L104"/>
    <mergeCell ref="G99:I99"/>
    <mergeCell ref="J99:L99"/>
    <mergeCell ref="G103:I103"/>
    <mergeCell ref="J103:L103"/>
    <mergeCell ref="G104:I104"/>
    <mergeCell ref="G100:I100"/>
    <mergeCell ref="J100:L100"/>
    <mergeCell ref="G101:I101"/>
    <mergeCell ref="J101:L101"/>
    <mergeCell ref="G102:I102"/>
    <mergeCell ref="M91:O91"/>
    <mergeCell ref="G90:I90"/>
    <mergeCell ref="J90:L90"/>
    <mergeCell ref="J97:L97"/>
    <mergeCell ref="M97:O97"/>
    <mergeCell ref="G98:I98"/>
    <mergeCell ref="J98:L98"/>
    <mergeCell ref="M98:O98"/>
    <mergeCell ref="G94:I94"/>
    <mergeCell ref="J94:L94"/>
    <mergeCell ref="M94:O94"/>
    <mergeCell ref="G95:I95"/>
    <mergeCell ref="J95:L95"/>
    <mergeCell ref="M95:O95"/>
    <mergeCell ref="J53:L53"/>
    <mergeCell ref="M53:O53"/>
    <mergeCell ref="J55:L55"/>
    <mergeCell ref="M60:O60"/>
    <mergeCell ref="J61:L61"/>
    <mergeCell ref="J62:L62"/>
    <mergeCell ref="M61:O61"/>
    <mergeCell ref="M62:O62"/>
    <mergeCell ref="G68:I68"/>
    <mergeCell ref="J66:L66"/>
    <mergeCell ref="M66:O66"/>
    <mergeCell ref="G63:I63"/>
    <mergeCell ref="J64:L64"/>
    <mergeCell ref="J63:L63"/>
    <mergeCell ref="M63:O63"/>
    <mergeCell ref="M65:O65"/>
    <mergeCell ref="J65:L65"/>
    <mergeCell ref="M64:O64"/>
    <mergeCell ref="J68:L68"/>
    <mergeCell ref="M67:O67"/>
    <mergeCell ref="G66:I66"/>
    <mergeCell ref="M68:O68"/>
    <mergeCell ref="G62:I62"/>
    <mergeCell ref="G54:I54"/>
    <mergeCell ref="J35:L35"/>
    <mergeCell ref="M30:O30"/>
    <mergeCell ref="J36:L36"/>
    <mergeCell ref="M36:O36"/>
    <mergeCell ref="J33:L33"/>
    <mergeCell ref="M31:O31"/>
    <mergeCell ref="M59:O59"/>
    <mergeCell ref="J51:L51"/>
    <mergeCell ref="J49:L49"/>
    <mergeCell ref="M49:O49"/>
    <mergeCell ref="M50:O50"/>
    <mergeCell ref="J52:L52"/>
    <mergeCell ref="M52:O52"/>
    <mergeCell ref="J58:L58"/>
    <mergeCell ref="M58:O58"/>
    <mergeCell ref="J57:L57"/>
    <mergeCell ref="M57:O57"/>
    <mergeCell ref="J50:L50"/>
    <mergeCell ref="M55:O55"/>
    <mergeCell ref="J54:L54"/>
    <mergeCell ref="M54:O54"/>
    <mergeCell ref="J56:L56"/>
    <mergeCell ref="M56:O56"/>
    <mergeCell ref="M51:O51"/>
    <mergeCell ref="G25:I25"/>
    <mergeCell ref="J20:L20"/>
    <mergeCell ref="M25:O25"/>
    <mergeCell ref="M20:O20"/>
    <mergeCell ref="J25:L25"/>
    <mergeCell ref="G20:I20"/>
    <mergeCell ref="P40:P41"/>
    <mergeCell ref="Q40:Q41"/>
    <mergeCell ref="J40:L41"/>
    <mergeCell ref="M40:O41"/>
    <mergeCell ref="J27:L27"/>
    <mergeCell ref="J28:L28"/>
    <mergeCell ref="M35:O35"/>
    <mergeCell ref="J37:L37"/>
    <mergeCell ref="M37:O37"/>
    <mergeCell ref="M33:O33"/>
    <mergeCell ref="M27:O27"/>
    <mergeCell ref="J29:L29"/>
    <mergeCell ref="M29:O29"/>
    <mergeCell ref="M28:O28"/>
    <mergeCell ref="M32:O32"/>
    <mergeCell ref="J34:L34"/>
    <mergeCell ref="M34:O34"/>
    <mergeCell ref="J32:L32"/>
    <mergeCell ref="J30:L30"/>
    <mergeCell ref="J31:L31"/>
    <mergeCell ref="J21:L21"/>
    <mergeCell ref="M24:O24"/>
    <mergeCell ref="J24:L24"/>
    <mergeCell ref="J22:L22"/>
    <mergeCell ref="J23:L23"/>
    <mergeCell ref="M22:O22"/>
    <mergeCell ref="M23:O23"/>
    <mergeCell ref="J26:L26"/>
    <mergeCell ref="M21:O21"/>
    <mergeCell ref="M26:O26"/>
    <mergeCell ref="P6:P7"/>
    <mergeCell ref="Q6:Q7"/>
    <mergeCell ref="B8:B9"/>
    <mergeCell ref="G8:I8"/>
    <mergeCell ref="J8:L8"/>
    <mergeCell ref="G9:I9"/>
    <mergeCell ref="J9:L9"/>
    <mergeCell ref="M9:O9"/>
    <mergeCell ref="M8:O8"/>
    <mergeCell ref="G13:I13"/>
    <mergeCell ref="J13:L13"/>
    <mergeCell ref="E3:M4"/>
    <mergeCell ref="E6:E7"/>
    <mergeCell ref="G6:I7"/>
    <mergeCell ref="J6:L7"/>
    <mergeCell ref="M6:O7"/>
    <mergeCell ref="B4:C4"/>
    <mergeCell ref="B6:B7"/>
    <mergeCell ref="C6:C7"/>
    <mergeCell ref="D6:D7"/>
    <mergeCell ref="M13:O13"/>
    <mergeCell ref="G12:I12"/>
    <mergeCell ref="J12:L12"/>
    <mergeCell ref="M12:O12"/>
    <mergeCell ref="B10:B11"/>
    <mergeCell ref="B12:B13"/>
    <mergeCell ref="G10:I10"/>
    <mergeCell ref="J10:L10"/>
    <mergeCell ref="M10:O10"/>
    <mergeCell ref="G11:I11"/>
    <mergeCell ref="J11:L11"/>
    <mergeCell ref="M11:O11"/>
    <mergeCell ref="G15:I15"/>
    <mergeCell ref="J15:L15"/>
    <mergeCell ref="M15:O15"/>
    <mergeCell ref="J14:L14"/>
    <mergeCell ref="G14:I14"/>
    <mergeCell ref="M14:O14"/>
    <mergeCell ref="G17:I17"/>
    <mergeCell ref="G18:I18"/>
    <mergeCell ref="B20:B21"/>
    <mergeCell ref="B14:B15"/>
    <mergeCell ref="B18:B19"/>
    <mergeCell ref="B16:B17"/>
    <mergeCell ref="G16:I16"/>
    <mergeCell ref="G21:I21"/>
    <mergeCell ref="J18:L18"/>
    <mergeCell ref="M18:O18"/>
    <mergeCell ref="M16:O16"/>
    <mergeCell ref="J17:L17"/>
    <mergeCell ref="M17:O17"/>
    <mergeCell ref="J16:L16"/>
    <mergeCell ref="J19:L19"/>
    <mergeCell ref="M19:O19"/>
    <mergeCell ref="G19:I19"/>
    <mergeCell ref="G64:I64"/>
    <mergeCell ref="G57:I57"/>
    <mergeCell ref="G60:I60"/>
    <mergeCell ref="G55:I55"/>
    <mergeCell ref="G65:I65"/>
    <mergeCell ref="D76:D77"/>
    <mergeCell ref="J73:L73"/>
    <mergeCell ref="G72:I72"/>
    <mergeCell ref="G71:I71"/>
    <mergeCell ref="G70:I70"/>
    <mergeCell ref="J59:L59"/>
    <mergeCell ref="G76:I77"/>
    <mergeCell ref="J76:L77"/>
    <mergeCell ref="J60:L60"/>
    <mergeCell ref="J72:L72"/>
    <mergeCell ref="G69:I69"/>
    <mergeCell ref="J69:L69"/>
    <mergeCell ref="J70:L70"/>
    <mergeCell ref="G73:I73"/>
    <mergeCell ref="G67:I67"/>
    <mergeCell ref="G51:I51"/>
    <mergeCell ref="G52:I52"/>
    <mergeCell ref="G58:I58"/>
    <mergeCell ref="G53:I53"/>
    <mergeCell ref="G87:I87"/>
    <mergeCell ref="G88:I88"/>
    <mergeCell ref="G61:I61"/>
    <mergeCell ref="G97:I97"/>
    <mergeCell ref="B24:B25"/>
    <mergeCell ref="G26:I26"/>
    <mergeCell ref="G32:I32"/>
    <mergeCell ref="G28:I28"/>
    <mergeCell ref="B32:B33"/>
    <mergeCell ref="G59:I59"/>
    <mergeCell ref="G56:I56"/>
    <mergeCell ref="B28:B29"/>
    <mergeCell ref="G35:I35"/>
    <mergeCell ref="G30:I30"/>
    <mergeCell ref="G29:I29"/>
    <mergeCell ref="G34:I34"/>
    <mergeCell ref="B34:B35"/>
    <mergeCell ref="C40:C41"/>
    <mergeCell ref="G36:I36"/>
    <mergeCell ref="G37:I37"/>
    <mergeCell ref="M48:O48"/>
    <mergeCell ref="J44:L44"/>
    <mergeCell ref="M44:O44"/>
    <mergeCell ref="J46:L46"/>
    <mergeCell ref="M46:O46"/>
    <mergeCell ref="J43:L43"/>
    <mergeCell ref="M43:O43"/>
    <mergeCell ref="J42:L42"/>
    <mergeCell ref="M42:O42"/>
    <mergeCell ref="J47:L47"/>
    <mergeCell ref="M47:O47"/>
    <mergeCell ref="J45:L45"/>
    <mergeCell ref="M45:O45"/>
    <mergeCell ref="J48:L48"/>
    <mergeCell ref="J114:L115"/>
    <mergeCell ref="J84:L84"/>
    <mergeCell ref="M73:O73"/>
    <mergeCell ref="J67:L67"/>
    <mergeCell ref="J71:L71"/>
    <mergeCell ref="G84:I84"/>
    <mergeCell ref="B78:B79"/>
    <mergeCell ref="B114:B115"/>
    <mergeCell ref="B76:B77"/>
    <mergeCell ref="C76:C77"/>
    <mergeCell ref="C114:C115"/>
    <mergeCell ref="D114:D115"/>
    <mergeCell ref="E114:E115"/>
    <mergeCell ref="M71:O71"/>
    <mergeCell ref="G80:I80"/>
    <mergeCell ref="J80:L80"/>
    <mergeCell ref="M80:O80"/>
    <mergeCell ref="M72:O72"/>
    <mergeCell ref="M70:O70"/>
    <mergeCell ref="M69:O69"/>
    <mergeCell ref="J81:L81"/>
    <mergeCell ref="G93:I93"/>
    <mergeCell ref="G91:I91"/>
    <mergeCell ref="J91:L91"/>
    <mergeCell ref="B22:B23"/>
    <mergeCell ref="B26:B27"/>
    <mergeCell ref="G27:I27"/>
    <mergeCell ref="G31:I31"/>
    <mergeCell ref="G50:I50"/>
    <mergeCell ref="G45:I45"/>
    <mergeCell ref="D40:D41"/>
    <mergeCell ref="G42:I42"/>
    <mergeCell ref="G49:I49"/>
    <mergeCell ref="G47:I47"/>
    <mergeCell ref="G44:I44"/>
    <mergeCell ref="G48:I48"/>
    <mergeCell ref="G46:I46"/>
    <mergeCell ref="B42:B43"/>
    <mergeCell ref="G43:I43"/>
    <mergeCell ref="B30:B31"/>
    <mergeCell ref="G40:I41"/>
    <mergeCell ref="B36:B37"/>
    <mergeCell ref="B40:B41"/>
    <mergeCell ref="E40:E41"/>
    <mergeCell ref="G22:I22"/>
    <mergeCell ref="G23:I23"/>
    <mergeCell ref="G33:I33"/>
    <mergeCell ref="G24:I24"/>
    <mergeCell ref="Q114:Q115"/>
    <mergeCell ref="G114:I115"/>
    <mergeCell ref="J86:L86"/>
    <mergeCell ref="G83:I83"/>
    <mergeCell ref="J83:L83"/>
    <mergeCell ref="E76:E77"/>
    <mergeCell ref="M81:O81"/>
    <mergeCell ref="G82:I82"/>
    <mergeCell ref="J82:L82"/>
    <mergeCell ref="M82:O82"/>
    <mergeCell ref="G81:I81"/>
    <mergeCell ref="M78:O78"/>
    <mergeCell ref="G79:I79"/>
    <mergeCell ref="M76:O77"/>
    <mergeCell ref="J79:L79"/>
    <mergeCell ref="M79:O79"/>
    <mergeCell ref="M83:O83"/>
    <mergeCell ref="M84:O84"/>
    <mergeCell ref="P114:P115"/>
    <mergeCell ref="Q76:Q77"/>
    <mergeCell ref="P76:P77"/>
    <mergeCell ref="J93:L93"/>
    <mergeCell ref="M93:O93"/>
    <mergeCell ref="M90:O90"/>
    <mergeCell ref="G117:I117"/>
    <mergeCell ref="J117:L117"/>
    <mergeCell ref="M117:O117"/>
    <mergeCell ref="G116:I116"/>
    <mergeCell ref="G85:I85"/>
    <mergeCell ref="J116:L116"/>
    <mergeCell ref="M116:O116"/>
    <mergeCell ref="G86:I86"/>
    <mergeCell ref="G89:I89"/>
    <mergeCell ref="J89:L89"/>
    <mergeCell ref="M114:O115"/>
    <mergeCell ref="M88:O88"/>
    <mergeCell ref="M92:O92"/>
    <mergeCell ref="M96:O96"/>
    <mergeCell ref="M99:O99"/>
    <mergeCell ref="M100:O100"/>
    <mergeCell ref="M101:O101"/>
    <mergeCell ref="M89:O89"/>
    <mergeCell ref="M86:O86"/>
    <mergeCell ref="J87:L87"/>
    <mergeCell ref="M87:O87"/>
    <mergeCell ref="J88:L88"/>
    <mergeCell ref="J85:L85"/>
    <mergeCell ref="M85:O85"/>
    <mergeCell ref="G119:I119"/>
    <mergeCell ref="J119:L119"/>
    <mergeCell ref="M119:O119"/>
    <mergeCell ref="M118:O118"/>
    <mergeCell ref="J118:L118"/>
    <mergeCell ref="G118:I118"/>
    <mergeCell ref="G120:I120"/>
    <mergeCell ref="J120:L120"/>
    <mergeCell ref="M120:O120"/>
    <mergeCell ref="G121:I121"/>
    <mergeCell ref="J121:L121"/>
    <mergeCell ref="M121:O121"/>
    <mergeCell ref="G122:I122"/>
    <mergeCell ref="J122:L122"/>
    <mergeCell ref="M122:O122"/>
    <mergeCell ref="G123:I123"/>
    <mergeCell ref="J123:L123"/>
    <mergeCell ref="M123:O123"/>
    <mergeCell ref="G124:I124"/>
    <mergeCell ref="J124:L124"/>
    <mergeCell ref="M124:O124"/>
    <mergeCell ref="G125:I125"/>
    <mergeCell ref="J125:L125"/>
    <mergeCell ref="M125:O125"/>
    <mergeCell ref="G126:I126"/>
    <mergeCell ref="J126:L126"/>
    <mergeCell ref="M126:O126"/>
    <mergeCell ref="G127:I127"/>
    <mergeCell ref="J127:L127"/>
    <mergeCell ref="M127:O127"/>
    <mergeCell ref="G128:I128"/>
    <mergeCell ref="J128:L128"/>
    <mergeCell ref="M128:O128"/>
    <mergeCell ref="G129:I129"/>
    <mergeCell ref="J129:L129"/>
    <mergeCell ref="M129:O129"/>
    <mergeCell ref="G130:I130"/>
    <mergeCell ref="J130:L130"/>
    <mergeCell ref="M130:O130"/>
    <mergeCell ref="G131:I131"/>
    <mergeCell ref="J131:L131"/>
    <mergeCell ref="M131:O131"/>
    <mergeCell ref="G132:I132"/>
    <mergeCell ref="J132:L132"/>
    <mergeCell ref="M132:O132"/>
    <mergeCell ref="G133:I133"/>
    <mergeCell ref="J133:L133"/>
    <mergeCell ref="M133:O133"/>
    <mergeCell ref="G134:I134"/>
    <mergeCell ref="J134:L134"/>
    <mergeCell ref="M134:O134"/>
    <mergeCell ref="G135:I135"/>
    <mergeCell ref="J135:L135"/>
    <mergeCell ref="M135:O135"/>
    <mergeCell ref="G136:I136"/>
    <mergeCell ref="J136:L136"/>
    <mergeCell ref="M136:O136"/>
    <mergeCell ref="G137:I137"/>
    <mergeCell ref="J137:L137"/>
    <mergeCell ref="M137:O137"/>
    <mergeCell ref="G138:I138"/>
    <mergeCell ref="J138:L138"/>
    <mergeCell ref="M138:O138"/>
    <mergeCell ref="G139:I139"/>
    <mergeCell ref="J139:L139"/>
    <mergeCell ref="M139:O139"/>
    <mergeCell ref="G140:I140"/>
    <mergeCell ref="J140:L140"/>
    <mergeCell ref="M140:O140"/>
    <mergeCell ref="G141:I141"/>
    <mergeCell ref="J141:L141"/>
    <mergeCell ref="M141:O141"/>
    <mergeCell ref="G142:I142"/>
    <mergeCell ref="J142:L142"/>
    <mergeCell ref="M142:O142"/>
    <mergeCell ref="G143:I143"/>
    <mergeCell ref="J143:L143"/>
    <mergeCell ref="M143:O143"/>
    <mergeCell ref="G144:I144"/>
    <mergeCell ref="J144:L144"/>
    <mergeCell ref="M144:O144"/>
    <mergeCell ref="G145:I145"/>
    <mergeCell ref="J145:L145"/>
    <mergeCell ref="M145:O145"/>
    <mergeCell ref="M146:O146"/>
    <mergeCell ref="G147:I147"/>
    <mergeCell ref="J147:L147"/>
    <mergeCell ref="M147:O147"/>
    <mergeCell ref="M148:O148"/>
    <mergeCell ref="G149:I149"/>
    <mergeCell ref="J149:L149"/>
    <mergeCell ref="M149:O149"/>
    <mergeCell ref="G148:I148"/>
    <mergeCell ref="J148:L148"/>
    <mergeCell ref="B152:B153"/>
    <mergeCell ref="C152:C153"/>
    <mergeCell ref="D152:D153"/>
    <mergeCell ref="E152:E153"/>
    <mergeCell ref="G146:I146"/>
    <mergeCell ref="J146:L146"/>
    <mergeCell ref="P152:P153"/>
    <mergeCell ref="Q152:Q153"/>
    <mergeCell ref="G156:I156"/>
    <mergeCell ref="J156:L156"/>
    <mergeCell ref="M156:O156"/>
    <mergeCell ref="G154:I154"/>
    <mergeCell ref="J154:L154"/>
    <mergeCell ref="M154:O154"/>
    <mergeCell ref="G155:I155"/>
    <mergeCell ref="G152:I153"/>
    <mergeCell ref="G158:I158"/>
    <mergeCell ref="J158:L158"/>
    <mergeCell ref="M158:O158"/>
    <mergeCell ref="M152:O153"/>
    <mergeCell ref="J152:L153"/>
    <mergeCell ref="J155:L155"/>
    <mergeCell ref="M155:O155"/>
    <mergeCell ref="G157:I157"/>
    <mergeCell ref="J157:L157"/>
    <mergeCell ref="M157:O157"/>
    <mergeCell ref="G159:I159"/>
    <mergeCell ref="J159:L159"/>
    <mergeCell ref="M159:O159"/>
    <mergeCell ref="G160:I160"/>
    <mergeCell ref="J160:L160"/>
    <mergeCell ref="M160:O160"/>
    <mergeCell ref="G161:I161"/>
    <mergeCell ref="J161:L161"/>
    <mergeCell ref="M161:O161"/>
    <mergeCell ref="G162:I162"/>
    <mergeCell ref="J162:L162"/>
    <mergeCell ref="M162:O162"/>
    <mergeCell ref="G163:I163"/>
    <mergeCell ref="J163:L163"/>
    <mergeCell ref="M163:O163"/>
    <mergeCell ref="G164:I164"/>
    <mergeCell ref="J164:L164"/>
    <mergeCell ref="M164:O164"/>
    <mergeCell ref="J166:L166"/>
    <mergeCell ref="M166:O166"/>
    <mergeCell ref="G170:I170"/>
    <mergeCell ref="G173:I173"/>
    <mergeCell ref="J173:L173"/>
    <mergeCell ref="M173:O173"/>
    <mergeCell ref="G172:I172"/>
    <mergeCell ref="J172:L172"/>
    <mergeCell ref="M172:O172"/>
    <mergeCell ref="G171:I171"/>
    <mergeCell ref="J171:L171"/>
    <mergeCell ref="M171:O171"/>
    <mergeCell ref="J170:L170"/>
    <mergeCell ref="M170:O170"/>
    <mergeCell ref="G167:I167"/>
    <mergeCell ref="J167:L167"/>
    <mergeCell ref="M167:O167"/>
    <mergeCell ref="G168:I168"/>
    <mergeCell ref="J168:L168"/>
    <mergeCell ref="M168:O168"/>
    <mergeCell ref="G169:I169"/>
    <mergeCell ref="J169:L169"/>
    <mergeCell ref="M169:O169"/>
    <mergeCell ref="G187:I187"/>
    <mergeCell ref="J187:L187"/>
    <mergeCell ref="M187:O187"/>
    <mergeCell ref="G185:I185"/>
    <mergeCell ref="J185:L185"/>
    <mergeCell ref="M185:O185"/>
    <mergeCell ref="G186:I186"/>
    <mergeCell ref="J186:L186"/>
    <mergeCell ref="S95:U95"/>
    <mergeCell ref="G174:I174"/>
    <mergeCell ref="J174:L174"/>
    <mergeCell ref="M174:O174"/>
    <mergeCell ref="G175:I175"/>
    <mergeCell ref="J175:L175"/>
    <mergeCell ref="M175:O175"/>
    <mergeCell ref="G179:I179"/>
    <mergeCell ref="J179:L179"/>
    <mergeCell ref="M179:O179"/>
    <mergeCell ref="G178:I178"/>
    <mergeCell ref="J178:L178"/>
    <mergeCell ref="M178:O178"/>
    <mergeCell ref="J176:L176"/>
    <mergeCell ref="M176:O176"/>
    <mergeCell ref="G177:I177"/>
    <mergeCell ref="B116:B117"/>
    <mergeCell ref="J184:L184"/>
    <mergeCell ref="M186:O186"/>
    <mergeCell ref="G184:I184"/>
    <mergeCell ref="G181:I181"/>
    <mergeCell ref="J181:L181"/>
    <mergeCell ref="M181:O181"/>
    <mergeCell ref="M184:O184"/>
    <mergeCell ref="M182:O182"/>
    <mergeCell ref="M183:O183"/>
    <mergeCell ref="J180:L180"/>
    <mergeCell ref="G182:I182"/>
    <mergeCell ref="J182:L182"/>
    <mergeCell ref="G180:I180"/>
    <mergeCell ref="M180:O180"/>
    <mergeCell ref="G183:I183"/>
    <mergeCell ref="J183:L183"/>
    <mergeCell ref="J177:L177"/>
    <mergeCell ref="M177:O177"/>
    <mergeCell ref="G176:I176"/>
    <mergeCell ref="G165:I165"/>
    <mergeCell ref="J165:L165"/>
    <mergeCell ref="M165:O165"/>
    <mergeCell ref="G166:I166"/>
  </mergeCells>
  <phoneticPr fontId="3"/>
  <printOptions horizontalCentered="1" verticalCentered="1"/>
  <pageMargins left="0.59055118110236227" right="0.59055118110236227" top="0.98425196850393704" bottom="0" header="0" footer="0"/>
  <pageSetup paperSize="9" scale="95" orientation="landscape" r:id="rId1"/>
  <headerFooter alignWithMargins="0"/>
  <rowBreaks count="2" manualBreakCount="2">
    <brk id="37" max="16" man="1"/>
    <brk id="7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2"/>
  <sheetViews>
    <sheetView showZeros="0" view="pageBreakPreview" topLeftCell="B11" zoomScaleNormal="100" workbookViewId="0">
      <selection activeCell="F19" sqref="F19"/>
    </sheetView>
  </sheetViews>
  <sheetFormatPr defaultRowHeight="13.5" x14ac:dyDescent="0.15"/>
  <cols>
    <col min="2" max="2" width="7.625" style="6" customWidth="1"/>
    <col min="3" max="4" width="30.625" style="6" customWidth="1"/>
    <col min="5" max="5" width="7.625" style="6" customWidth="1"/>
    <col min="6" max="6" width="20.625" style="25" customWidth="1"/>
    <col min="7" max="7" width="35.625" style="25" customWidth="1"/>
  </cols>
  <sheetData>
    <row r="3" spans="2:7" ht="39.950000000000003" customHeight="1" thickBot="1" x14ac:dyDescent="0.2">
      <c r="B3" s="9"/>
      <c r="C3" s="26" t="s">
        <v>37</v>
      </c>
      <c r="D3" s="353" t="s">
        <v>87</v>
      </c>
      <c r="E3" s="353"/>
      <c r="F3" s="353"/>
      <c r="G3" s="27"/>
    </row>
    <row r="4" spans="2:7" ht="18" customHeight="1" x14ac:dyDescent="0.15">
      <c r="B4" s="28" t="s">
        <v>88</v>
      </c>
      <c r="C4" s="29" t="s">
        <v>89</v>
      </c>
      <c r="D4" s="29" t="s">
        <v>90</v>
      </c>
      <c r="E4" s="29" t="s">
        <v>61</v>
      </c>
      <c r="F4" s="30" t="s">
        <v>91</v>
      </c>
      <c r="G4" s="31" t="s">
        <v>92</v>
      </c>
    </row>
    <row r="5" spans="2:7" ht="18" customHeight="1" x14ac:dyDescent="0.15">
      <c r="B5" s="40"/>
      <c r="C5" s="41"/>
      <c r="D5" s="41" t="s">
        <v>152</v>
      </c>
      <c r="E5" s="41"/>
      <c r="F5" s="43"/>
      <c r="G5" s="42"/>
    </row>
    <row r="6" spans="2:7" ht="18" customHeight="1" x14ac:dyDescent="0.15">
      <c r="B6" s="36">
        <v>1</v>
      </c>
      <c r="C6" s="37" t="s">
        <v>38</v>
      </c>
      <c r="D6" s="37" t="s">
        <v>44</v>
      </c>
      <c r="E6" s="37" t="s">
        <v>246</v>
      </c>
      <c r="F6" s="38">
        <v>19038</v>
      </c>
      <c r="G6" s="39"/>
    </row>
    <row r="7" spans="2:7" ht="18" customHeight="1" x14ac:dyDescent="0.15">
      <c r="B7" s="40"/>
      <c r="C7" s="41"/>
      <c r="D7" s="41" t="s">
        <v>175</v>
      </c>
      <c r="E7" s="41"/>
      <c r="F7" s="43"/>
      <c r="G7" s="42"/>
    </row>
    <row r="8" spans="2:7" ht="18" customHeight="1" x14ac:dyDescent="0.15">
      <c r="B8" s="36">
        <v>2</v>
      </c>
      <c r="C8" s="37" t="s">
        <v>216</v>
      </c>
      <c r="D8" s="37" t="s">
        <v>45</v>
      </c>
      <c r="E8" s="37" t="s">
        <v>247</v>
      </c>
      <c r="F8" s="38">
        <v>68675</v>
      </c>
      <c r="G8" s="39"/>
    </row>
    <row r="9" spans="2:7" ht="18" customHeight="1" x14ac:dyDescent="0.15">
      <c r="B9" s="40"/>
      <c r="C9" s="41" t="s">
        <v>217</v>
      </c>
      <c r="D9" s="33" t="s">
        <v>175</v>
      </c>
      <c r="E9" s="41"/>
      <c r="F9" s="43"/>
      <c r="G9" s="42"/>
    </row>
    <row r="10" spans="2:7" ht="18" customHeight="1" x14ac:dyDescent="0.15">
      <c r="B10" s="36">
        <v>3</v>
      </c>
      <c r="C10" s="37" t="s">
        <v>218</v>
      </c>
      <c r="D10" s="37"/>
      <c r="E10" s="37" t="s">
        <v>248</v>
      </c>
      <c r="F10" s="38">
        <v>64620</v>
      </c>
      <c r="G10" s="39"/>
    </row>
    <row r="11" spans="2:7" ht="18" customHeight="1" x14ac:dyDescent="0.15">
      <c r="B11" s="40"/>
      <c r="C11" s="41" t="s">
        <v>153</v>
      </c>
      <c r="D11" s="33" t="s">
        <v>175</v>
      </c>
      <c r="E11" s="41"/>
      <c r="F11" s="43"/>
      <c r="G11" s="42"/>
    </row>
    <row r="12" spans="2:7" ht="18" customHeight="1" x14ac:dyDescent="0.15">
      <c r="B12" s="36">
        <v>4</v>
      </c>
      <c r="C12" s="37" t="s">
        <v>155</v>
      </c>
      <c r="D12" s="37"/>
      <c r="E12" s="37" t="s">
        <v>161</v>
      </c>
      <c r="F12" s="38">
        <v>54120</v>
      </c>
      <c r="G12" s="39"/>
    </row>
    <row r="13" spans="2:7" ht="18" customHeight="1" x14ac:dyDescent="0.15">
      <c r="B13" s="32"/>
      <c r="C13" s="33" t="s">
        <v>153</v>
      </c>
      <c r="D13" s="33" t="s">
        <v>175</v>
      </c>
      <c r="E13" s="33"/>
      <c r="F13" s="44"/>
      <c r="G13" s="35"/>
    </row>
    <row r="14" spans="2:7" ht="18" customHeight="1" x14ac:dyDescent="0.15">
      <c r="B14" s="36">
        <v>5</v>
      </c>
      <c r="C14" s="37" t="s">
        <v>219</v>
      </c>
      <c r="D14" s="37"/>
      <c r="E14" s="37" t="s">
        <v>175</v>
      </c>
      <c r="F14" s="45">
        <v>81219</v>
      </c>
      <c r="G14" s="39"/>
    </row>
    <row r="15" spans="2:7" ht="18" customHeight="1" x14ac:dyDescent="0.15">
      <c r="B15" s="32"/>
      <c r="C15" s="33" t="s">
        <v>153</v>
      </c>
      <c r="D15" s="33" t="s">
        <v>175</v>
      </c>
      <c r="E15" s="33"/>
      <c r="F15" s="44"/>
      <c r="G15" s="35"/>
    </row>
    <row r="16" spans="2:7" ht="18" customHeight="1" x14ac:dyDescent="0.15">
      <c r="B16" s="36">
        <v>6</v>
      </c>
      <c r="C16" s="37" t="s">
        <v>220</v>
      </c>
      <c r="D16" s="37" t="s">
        <v>46</v>
      </c>
      <c r="E16" s="37" t="s">
        <v>175</v>
      </c>
      <c r="F16" s="45">
        <v>316808</v>
      </c>
      <c r="G16" s="39" t="s">
        <v>281</v>
      </c>
    </row>
    <row r="17" spans="2:7" ht="18" customHeight="1" x14ac:dyDescent="0.15">
      <c r="B17" s="32"/>
      <c r="C17" s="33" t="s">
        <v>153</v>
      </c>
      <c r="D17" s="33" t="s">
        <v>175</v>
      </c>
      <c r="E17" s="33"/>
      <c r="F17" s="34"/>
      <c r="G17" s="51"/>
    </row>
    <row r="18" spans="2:7" ht="18" customHeight="1" x14ac:dyDescent="0.15">
      <c r="B18" s="36">
        <v>7</v>
      </c>
      <c r="C18" s="37" t="s">
        <v>148</v>
      </c>
      <c r="D18" s="37"/>
      <c r="E18" s="37" t="s">
        <v>77</v>
      </c>
      <c r="F18" s="38">
        <v>77962</v>
      </c>
      <c r="G18" s="52"/>
    </row>
    <row r="19" spans="2:7" ht="18" customHeight="1" x14ac:dyDescent="0.15">
      <c r="B19" s="40"/>
      <c r="C19" s="41" t="s">
        <v>153</v>
      </c>
      <c r="D19" s="41" t="s">
        <v>175</v>
      </c>
      <c r="E19" s="41"/>
      <c r="F19" s="43"/>
      <c r="G19" s="42"/>
    </row>
    <row r="20" spans="2:7" ht="18" customHeight="1" x14ac:dyDescent="0.15">
      <c r="B20" s="36">
        <v>8</v>
      </c>
      <c r="C20" s="37" t="s">
        <v>149</v>
      </c>
      <c r="D20" s="37"/>
      <c r="E20" s="37" t="s">
        <v>103</v>
      </c>
      <c r="F20" s="38">
        <v>146534</v>
      </c>
      <c r="G20" s="39"/>
    </row>
    <row r="21" spans="2:7" ht="18" customHeight="1" x14ac:dyDescent="0.15">
      <c r="B21" s="40"/>
      <c r="C21" s="41" t="s">
        <v>153</v>
      </c>
      <c r="D21" s="33" t="s">
        <v>175</v>
      </c>
      <c r="E21" s="41"/>
      <c r="F21" s="43"/>
      <c r="G21" s="42"/>
    </row>
    <row r="22" spans="2:7" ht="18" customHeight="1" x14ac:dyDescent="0.15">
      <c r="B22" s="36">
        <v>9</v>
      </c>
      <c r="C22" s="37" t="s">
        <v>150</v>
      </c>
      <c r="D22" s="37" t="s">
        <v>160</v>
      </c>
      <c r="E22" s="37" t="s">
        <v>74</v>
      </c>
      <c r="F22" s="38">
        <v>488017</v>
      </c>
      <c r="G22" s="39" t="s">
        <v>287</v>
      </c>
    </row>
    <row r="23" spans="2:7" ht="18" customHeight="1" x14ac:dyDescent="0.15">
      <c r="B23" s="40"/>
      <c r="C23" s="33" t="s">
        <v>221</v>
      </c>
      <c r="D23" s="41" t="s">
        <v>233</v>
      </c>
      <c r="E23" s="33"/>
      <c r="F23" s="34"/>
      <c r="G23" s="35"/>
    </row>
    <row r="24" spans="2:7" ht="18" customHeight="1" x14ac:dyDescent="0.15">
      <c r="B24" s="36">
        <v>10</v>
      </c>
      <c r="C24" s="37" t="s">
        <v>218</v>
      </c>
      <c r="D24" s="37"/>
      <c r="E24" s="37" t="s">
        <v>248</v>
      </c>
      <c r="F24" s="38">
        <v>74490</v>
      </c>
      <c r="G24" s="39"/>
    </row>
    <row r="25" spans="2:7" ht="18" customHeight="1" x14ac:dyDescent="0.15">
      <c r="B25" s="40"/>
      <c r="C25" s="41" t="s">
        <v>153</v>
      </c>
      <c r="D25" s="33" t="s">
        <v>175</v>
      </c>
      <c r="E25" s="41"/>
      <c r="F25" s="43"/>
      <c r="G25" s="42"/>
    </row>
    <row r="26" spans="2:7" ht="18" customHeight="1" x14ac:dyDescent="0.15">
      <c r="B26" s="36">
        <v>11</v>
      </c>
      <c r="C26" s="37" t="s">
        <v>222</v>
      </c>
      <c r="D26" s="37"/>
      <c r="E26" s="37" t="s">
        <v>51</v>
      </c>
      <c r="F26" s="38">
        <v>28622</v>
      </c>
      <c r="G26" s="39"/>
    </row>
    <row r="27" spans="2:7" ht="18" customHeight="1" x14ac:dyDescent="0.15">
      <c r="B27" s="40"/>
      <c r="C27" s="41" t="s">
        <v>153</v>
      </c>
      <c r="D27" s="33" t="s">
        <v>175</v>
      </c>
      <c r="E27" s="41"/>
      <c r="F27" s="43"/>
      <c r="G27" s="42"/>
    </row>
    <row r="28" spans="2:7" ht="18" customHeight="1" x14ac:dyDescent="0.15">
      <c r="B28" s="36">
        <v>12</v>
      </c>
      <c r="C28" s="37" t="s">
        <v>57</v>
      </c>
      <c r="D28" s="37"/>
      <c r="E28" s="37" t="s">
        <v>175</v>
      </c>
      <c r="F28" s="38">
        <v>36265</v>
      </c>
      <c r="G28" s="39"/>
    </row>
    <row r="29" spans="2:7" ht="18" customHeight="1" x14ac:dyDescent="0.15">
      <c r="B29" s="40"/>
      <c r="C29" s="41" t="s">
        <v>153</v>
      </c>
      <c r="D29" s="33" t="s">
        <v>175</v>
      </c>
      <c r="E29" s="41"/>
      <c r="F29" s="43"/>
      <c r="G29" s="42"/>
    </row>
    <row r="30" spans="2:7" ht="18" customHeight="1" x14ac:dyDescent="0.15">
      <c r="B30" s="36">
        <v>13</v>
      </c>
      <c r="C30" s="37" t="s">
        <v>39</v>
      </c>
      <c r="D30" s="37"/>
      <c r="E30" s="37" t="s">
        <v>175</v>
      </c>
      <c r="F30" s="38">
        <v>20048</v>
      </c>
      <c r="G30" s="39"/>
    </row>
    <row r="31" spans="2:7" ht="18" customHeight="1" x14ac:dyDescent="0.15">
      <c r="B31" s="40"/>
      <c r="C31" s="41" t="s">
        <v>153</v>
      </c>
      <c r="D31" s="33" t="s">
        <v>175</v>
      </c>
      <c r="E31" s="41"/>
      <c r="F31" s="43"/>
      <c r="G31" s="42"/>
    </row>
    <row r="32" spans="2:7" ht="18" customHeight="1" thickBot="1" x14ac:dyDescent="0.2">
      <c r="B32" s="46">
        <v>14</v>
      </c>
      <c r="C32" s="47" t="s">
        <v>224</v>
      </c>
      <c r="D32" s="47"/>
      <c r="E32" s="47" t="s">
        <v>175</v>
      </c>
      <c r="F32" s="48">
        <v>187382</v>
      </c>
      <c r="G32" s="49"/>
    </row>
    <row r="33" spans="2:7" ht="39.950000000000003" customHeight="1" thickBot="1" x14ac:dyDescent="0.2">
      <c r="B33" s="9"/>
      <c r="C33" s="9"/>
      <c r="D33" s="353" t="s">
        <v>87</v>
      </c>
      <c r="E33" s="353"/>
      <c r="F33" s="353"/>
      <c r="G33" s="27"/>
    </row>
    <row r="34" spans="2:7" ht="18" customHeight="1" x14ac:dyDescent="0.15">
      <c r="B34" s="28" t="s">
        <v>88</v>
      </c>
      <c r="C34" s="29" t="s">
        <v>89</v>
      </c>
      <c r="D34" s="29" t="s">
        <v>90</v>
      </c>
      <c r="E34" s="29" t="s">
        <v>61</v>
      </c>
      <c r="F34" s="30" t="s">
        <v>91</v>
      </c>
      <c r="G34" s="31" t="s">
        <v>92</v>
      </c>
    </row>
    <row r="35" spans="2:7" ht="18" customHeight="1" x14ac:dyDescent="0.15">
      <c r="B35" s="32"/>
      <c r="C35" s="33" t="s">
        <v>221</v>
      </c>
      <c r="D35" s="41" t="s">
        <v>233</v>
      </c>
      <c r="E35" s="33"/>
      <c r="F35" s="34"/>
      <c r="G35" s="35"/>
    </row>
    <row r="36" spans="2:7" ht="18" customHeight="1" x14ac:dyDescent="0.15">
      <c r="B36" s="36">
        <v>15</v>
      </c>
      <c r="C36" s="37" t="s">
        <v>225</v>
      </c>
      <c r="D36" s="37"/>
      <c r="E36" s="37" t="s">
        <v>51</v>
      </c>
      <c r="F36" s="38">
        <v>137234</v>
      </c>
      <c r="G36" s="39"/>
    </row>
    <row r="37" spans="2:7" ht="18" customHeight="1" x14ac:dyDescent="0.15">
      <c r="B37" s="40"/>
      <c r="C37" s="41" t="s">
        <v>153</v>
      </c>
      <c r="D37" s="33" t="s">
        <v>175</v>
      </c>
      <c r="E37" s="41"/>
      <c r="F37" s="43"/>
      <c r="G37" s="42"/>
    </row>
    <row r="38" spans="2:7" ht="18" customHeight="1" x14ac:dyDescent="0.15">
      <c r="B38" s="36">
        <v>16</v>
      </c>
      <c r="C38" s="37" t="s">
        <v>40</v>
      </c>
      <c r="D38" s="37"/>
      <c r="E38" s="37" t="s">
        <v>74</v>
      </c>
      <c r="F38" s="38">
        <v>49068</v>
      </c>
      <c r="G38" s="39"/>
    </row>
    <row r="39" spans="2:7" ht="18" customHeight="1" x14ac:dyDescent="0.15">
      <c r="B39" s="40"/>
      <c r="C39" s="41" t="s">
        <v>153</v>
      </c>
      <c r="D39" s="33" t="s">
        <v>175</v>
      </c>
      <c r="E39" s="41"/>
      <c r="F39" s="43"/>
      <c r="G39" s="42"/>
    </row>
    <row r="40" spans="2:7" ht="18" customHeight="1" x14ac:dyDescent="0.15">
      <c r="B40" s="36">
        <v>17</v>
      </c>
      <c r="C40" s="37" t="s">
        <v>228</v>
      </c>
      <c r="D40" s="37"/>
      <c r="E40" s="37" t="s">
        <v>116</v>
      </c>
      <c r="F40" s="38">
        <v>100092</v>
      </c>
      <c r="G40" s="39"/>
    </row>
    <row r="41" spans="2:7" ht="18" customHeight="1" x14ac:dyDescent="0.15">
      <c r="B41" s="40"/>
      <c r="C41" s="41" t="s">
        <v>153</v>
      </c>
      <c r="D41" s="33" t="s">
        <v>175</v>
      </c>
      <c r="E41" s="41"/>
      <c r="F41" s="43"/>
      <c r="G41" s="42"/>
    </row>
    <row r="42" spans="2:7" ht="18" customHeight="1" x14ac:dyDescent="0.15">
      <c r="B42" s="36">
        <v>18</v>
      </c>
      <c r="C42" s="37" t="s">
        <v>229</v>
      </c>
      <c r="D42" s="37"/>
      <c r="E42" s="37" t="s">
        <v>116</v>
      </c>
      <c r="F42" s="38">
        <v>161530</v>
      </c>
      <c r="G42" s="39"/>
    </row>
    <row r="43" spans="2:7" ht="18" customHeight="1" x14ac:dyDescent="0.15">
      <c r="B43" s="40"/>
      <c r="C43" s="41" t="s">
        <v>153</v>
      </c>
      <c r="D43" s="33" t="s">
        <v>175</v>
      </c>
      <c r="E43" s="41"/>
      <c r="F43" s="43"/>
      <c r="G43" s="42"/>
    </row>
    <row r="44" spans="2:7" ht="18" customHeight="1" x14ac:dyDescent="0.15">
      <c r="B44" s="36">
        <v>19</v>
      </c>
      <c r="C44" s="37" t="s">
        <v>41</v>
      </c>
      <c r="D44" s="37"/>
      <c r="E44" s="37" t="s">
        <v>74</v>
      </c>
      <c r="F44" s="38">
        <v>89694</v>
      </c>
      <c r="G44" s="39"/>
    </row>
    <row r="45" spans="2:7" ht="18" customHeight="1" x14ac:dyDescent="0.15">
      <c r="B45" s="40"/>
      <c r="C45" s="41" t="s">
        <v>153</v>
      </c>
      <c r="D45" s="33" t="s">
        <v>175</v>
      </c>
      <c r="E45" s="41"/>
      <c r="F45" s="43"/>
      <c r="G45" s="42"/>
    </row>
    <row r="46" spans="2:7" ht="18" customHeight="1" x14ac:dyDescent="0.15">
      <c r="B46" s="36">
        <v>20</v>
      </c>
      <c r="C46" s="37" t="s">
        <v>230</v>
      </c>
      <c r="D46" s="37"/>
      <c r="E46" s="37" t="s">
        <v>74</v>
      </c>
      <c r="F46" s="38">
        <v>151597</v>
      </c>
      <c r="G46" s="39"/>
    </row>
    <row r="47" spans="2:7" ht="18" customHeight="1" x14ac:dyDescent="0.15">
      <c r="B47" s="40"/>
      <c r="C47" s="41" t="s">
        <v>153</v>
      </c>
      <c r="D47" s="33" t="s">
        <v>175</v>
      </c>
      <c r="E47" s="41"/>
      <c r="F47" s="43"/>
      <c r="G47" s="42"/>
    </row>
    <row r="48" spans="2:7" ht="18" customHeight="1" x14ac:dyDescent="0.15">
      <c r="B48" s="36">
        <v>21</v>
      </c>
      <c r="C48" s="37" t="s">
        <v>42</v>
      </c>
      <c r="D48" s="37"/>
      <c r="E48" s="37" t="s">
        <v>74</v>
      </c>
      <c r="F48" s="38">
        <v>51685</v>
      </c>
      <c r="G48" s="39"/>
    </row>
    <row r="49" spans="2:7" ht="18" customHeight="1" x14ac:dyDescent="0.15">
      <c r="B49" s="32"/>
      <c r="C49" s="33" t="s">
        <v>153</v>
      </c>
      <c r="D49" s="33" t="s">
        <v>175</v>
      </c>
      <c r="E49" s="33"/>
      <c r="F49" s="34"/>
      <c r="G49" s="35"/>
    </row>
    <row r="50" spans="2:7" ht="18" customHeight="1" x14ac:dyDescent="0.15">
      <c r="B50" s="36">
        <v>22</v>
      </c>
      <c r="C50" s="37" t="s">
        <v>232</v>
      </c>
      <c r="D50" s="37"/>
      <c r="E50" s="37" t="s">
        <v>74</v>
      </c>
      <c r="F50" s="38">
        <v>35730</v>
      </c>
      <c r="G50" s="39"/>
    </row>
    <row r="51" spans="2:7" ht="18" customHeight="1" x14ac:dyDescent="0.15">
      <c r="B51" s="40"/>
      <c r="C51" s="41"/>
      <c r="D51" s="41"/>
      <c r="E51" s="41"/>
      <c r="F51" s="43"/>
      <c r="G51" s="42"/>
    </row>
    <row r="52" spans="2:7" ht="18" customHeight="1" x14ac:dyDescent="0.15">
      <c r="B52" s="36">
        <v>23</v>
      </c>
      <c r="C52" s="37" t="s">
        <v>43</v>
      </c>
      <c r="D52" s="37"/>
      <c r="E52" s="37" t="s">
        <v>248</v>
      </c>
      <c r="F52" s="38">
        <v>82476</v>
      </c>
      <c r="G52" s="39"/>
    </row>
    <row r="53" spans="2:7" ht="18" customHeight="1" x14ac:dyDescent="0.15">
      <c r="B53" s="40"/>
      <c r="C53" s="41"/>
      <c r="D53" s="41" t="s">
        <v>47</v>
      </c>
      <c r="E53" s="41"/>
      <c r="F53" s="43"/>
      <c r="G53" s="42"/>
    </row>
    <row r="54" spans="2:7" ht="18" customHeight="1" x14ac:dyDescent="0.15">
      <c r="B54" s="36">
        <v>24</v>
      </c>
      <c r="C54" s="37" t="s">
        <v>236</v>
      </c>
      <c r="D54" s="37" t="s">
        <v>48</v>
      </c>
      <c r="E54" s="37" t="s">
        <v>250</v>
      </c>
      <c r="F54" s="38">
        <v>57170</v>
      </c>
      <c r="G54" s="39"/>
    </row>
    <row r="55" spans="2:7" ht="18" customHeight="1" x14ac:dyDescent="0.15">
      <c r="B55" s="40"/>
      <c r="C55" s="41"/>
      <c r="D55" s="41" t="s">
        <v>175</v>
      </c>
      <c r="E55" s="41"/>
      <c r="F55" s="43"/>
      <c r="G55" s="42"/>
    </row>
    <row r="56" spans="2:7" ht="18" customHeight="1" x14ac:dyDescent="0.15">
      <c r="B56" s="36">
        <v>25</v>
      </c>
      <c r="C56" s="37" t="s">
        <v>103</v>
      </c>
      <c r="D56" s="37" t="s">
        <v>49</v>
      </c>
      <c r="E56" s="37" t="s">
        <v>93</v>
      </c>
      <c r="F56" s="38">
        <v>137208</v>
      </c>
      <c r="G56" s="39"/>
    </row>
    <row r="57" spans="2:7" ht="18" customHeight="1" x14ac:dyDescent="0.15">
      <c r="B57" s="40"/>
      <c r="C57" s="41"/>
      <c r="D57" s="41"/>
      <c r="E57" s="41"/>
      <c r="F57" s="43"/>
      <c r="G57" s="42"/>
    </row>
    <row r="58" spans="2:7" ht="18" customHeight="1" x14ac:dyDescent="0.15">
      <c r="B58" s="36">
        <v>26</v>
      </c>
      <c r="C58" s="37" t="s">
        <v>251</v>
      </c>
      <c r="D58" s="37" t="s">
        <v>50</v>
      </c>
      <c r="E58" s="37" t="s">
        <v>161</v>
      </c>
      <c r="F58" s="38">
        <v>2076340</v>
      </c>
      <c r="G58" s="39"/>
    </row>
    <row r="59" spans="2:7" ht="18" customHeight="1" x14ac:dyDescent="0.15">
      <c r="B59" s="40"/>
      <c r="C59" s="41"/>
      <c r="D59" s="41"/>
      <c r="E59" s="41"/>
      <c r="F59" s="43"/>
      <c r="G59" s="42"/>
    </row>
    <row r="60" spans="2:7" ht="18" customHeight="1" x14ac:dyDescent="0.15">
      <c r="B60" s="36"/>
      <c r="C60" s="37"/>
      <c r="D60" s="37"/>
      <c r="E60" s="37"/>
      <c r="F60" s="38"/>
      <c r="G60" s="39"/>
    </row>
    <row r="61" spans="2:7" ht="18" customHeight="1" x14ac:dyDescent="0.15">
      <c r="B61" s="40"/>
      <c r="C61" s="41"/>
      <c r="D61" s="41"/>
      <c r="E61" s="41"/>
      <c r="F61" s="43"/>
      <c r="G61" s="42"/>
    </row>
    <row r="62" spans="2:7" ht="18" customHeight="1" thickBot="1" x14ac:dyDescent="0.2">
      <c r="B62" s="46"/>
      <c r="C62" s="47"/>
      <c r="D62" s="47"/>
      <c r="E62" s="47"/>
      <c r="F62" s="48"/>
      <c r="G62" s="49"/>
    </row>
    <row r="63" spans="2:7" ht="39.950000000000003" customHeight="1" thickBot="1" x14ac:dyDescent="0.2">
      <c r="B63" s="9"/>
      <c r="C63" s="9"/>
      <c r="D63" s="353" t="s">
        <v>87</v>
      </c>
      <c r="E63" s="353"/>
      <c r="F63" s="353"/>
      <c r="G63" s="27"/>
    </row>
    <row r="64" spans="2:7" ht="18" customHeight="1" x14ac:dyDescent="0.15">
      <c r="B64" s="28" t="s">
        <v>88</v>
      </c>
      <c r="C64" s="29" t="s">
        <v>89</v>
      </c>
      <c r="D64" s="29" t="s">
        <v>90</v>
      </c>
      <c r="E64" s="29" t="s">
        <v>61</v>
      </c>
      <c r="F64" s="30" t="s">
        <v>91</v>
      </c>
      <c r="G64" s="31" t="s">
        <v>92</v>
      </c>
    </row>
    <row r="65" spans="2:7" ht="18" customHeight="1" x14ac:dyDescent="0.15">
      <c r="B65" s="40"/>
      <c r="C65" s="41"/>
      <c r="D65" s="41"/>
      <c r="E65" s="41"/>
      <c r="F65" s="43"/>
      <c r="G65" s="42"/>
    </row>
    <row r="66" spans="2:7" ht="18" customHeight="1" x14ac:dyDescent="0.15">
      <c r="B66" s="36">
        <v>29</v>
      </c>
      <c r="C66" s="37" t="s">
        <v>105</v>
      </c>
      <c r="D66" s="37" t="s">
        <v>111</v>
      </c>
      <c r="E66" s="37" t="s">
        <v>80</v>
      </c>
      <c r="F66" s="38">
        <v>25419</v>
      </c>
      <c r="G66" s="39"/>
    </row>
    <row r="67" spans="2:7" ht="18" customHeight="1" x14ac:dyDescent="0.15">
      <c r="B67" s="40"/>
      <c r="C67" s="33"/>
      <c r="D67" s="33"/>
      <c r="E67" s="33"/>
      <c r="F67" s="34"/>
      <c r="G67" s="35"/>
    </row>
    <row r="68" spans="2:7" ht="18" customHeight="1" x14ac:dyDescent="0.15">
      <c r="B68" s="36">
        <v>30</v>
      </c>
      <c r="C68" s="37" t="s">
        <v>76</v>
      </c>
      <c r="D68" s="37" t="s">
        <v>118</v>
      </c>
      <c r="E68" s="37" t="s">
        <v>129</v>
      </c>
      <c r="F68" s="38">
        <v>39406</v>
      </c>
      <c r="G68" s="39"/>
    </row>
    <row r="69" spans="2:7" ht="18" customHeight="1" x14ac:dyDescent="0.15">
      <c r="B69" s="40"/>
      <c r="C69" s="41"/>
      <c r="D69" s="41"/>
      <c r="E69" s="41"/>
      <c r="F69" s="43"/>
      <c r="G69" s="42"/>
    </row>
    <row r="70" spans="2:7" ht="18" customHeight="1" x14ac:dyDescent="0.15">
      <c r="B70" s="36">
        <v>31</v>
      </c>
      <c r="C70" s="37" t="s">
        <v>129</v>
      </c>
      <c r="D70" s="37" t="s">
        <v>119</v>
      </c>
      <c r="E70" s="37" t="s">
        <v>130</v>
      </c>
      <c r="F70" s="38">
        <v>52640</v>
      </c>
      <c r="G70" s="39"/>
    </row>
    <row r="71" spans="2:7" ht="18" customHeight="1" x14ac:dyDescent="0.15">
      <c r="B71" s="40"/>
      <c r="C71" s="41"/>
      <c r="D71" s="41"/>
      <c r="E71" s="41"/>
      <c r="F71" s="43"/>
      <c r="G71" s="42"/>
    </row>
    <row r="72" spans="2:7" ht="18" customHeight="1" x14ac:dyDescent="0.15">
      <c r="B72" s="36">
        <v>32</v>
      </c>
      <c r="C72" s="37" t="s">
        <v>94</v>
      </c>
      <c r="D72" s="37" t="s">
        <v>112</v>
      </c>
      <c r="E72" s="37" t="s">
        <v>74</v>
      </c>
      <c r="F72" s="38">
        <v>29956</v>
      </c>
      <c r="G72" s="39"/>
    </row>
    <row r="73" spans="2:7" ht="18" customHeight="1" x14ac:dyDescent="0.15">
      <c r="B73" s="40"/>
      <c r="C73" s="41"/>
      <c r="D73" s="33"/>
      <c r="E73" s="33"/>
      <c r="F73" s="34"/>
      <c r="G73" s="35"/>
    </row>
    <row r="74" spans="2:7" ht="18" customHeight="1" x14ac:dyDescent="0.15">
      <c r="B74" s="36">
        <v>33</v>
      </c>
      <c r="C74" s="37" t="s">
        <v>84</v>
      </c>
      <c r="D74" s="37"/>
      <c r="E74" s="37" t="s">
        <v>116</v>
      </c>
      <c r="F74" s="38">
        <v>17362</v>
      </c>
      <c r="G74" s="39"/>
    </row>
    <row r="75" spans="2:7" ht="18" customHeight="1" x14ac:dyDescent="0.15">
      <c r="B75" s="40"/>
      <c r="C75" s="41"/>
      <c r="D75" s="50"/>
      <c r="E75" s="41"/>
      <c r="F75" s="43"/>
      <c r="G75" s="42"/>
    </row>
    <row r="76" spans="2:7" ht="18" customHeight="1" x14ac:dyDescent="0.15">
      <c r="B76" s="36">
        <v>34</v>
      </c>
      <c r="C76" s="37" t="s">
        <v>78</v>
      </c>
      <c r="D76" s="37" t="s">
        <v>79</v>
      </c>
      <c r="E76" s="37" t="s">
        <v>131</v>
      </c>
      <c r="F76" s="38">
        <v>19357</v>
      </c>
      <c r="G76" s="39"/>
    </row>
    <row r="77" spans="2:7" ht="18" customHeight="1" x14ac:dyDescent="0.15">
      <c r="B77" s="40"/>
      <c r="C77" s="41"/>
      <c r="D77" s="41"/>
      <c r="E77" s="41"/>
      <c r="F77" s="43"/>
      <c r="G77" s="42"/>
    </row>
    <row r="78" spans="2:7" ht="18" customHeight="1" x14ac:dyDescent="0.15">
      <c r="B78" s="36">
        <v>35</v>
      </c>
      <c r="C78" s="37" t="s">
        <v>131</v>
      </c>
      <c r="D78" s="37" t="s">
        <v>106</v>
      </c>
      <c r="E78" s="37" t="s">
        <v>131</v>
      </c>
      <c r="F78" s="38">
        <v>38150</v>
      </c>
      <c r="G78" s="39"/>
    </row>
    <row r="79" spans="2:7" ht="18" customHeight="1" x14ac:dyDescent="0.15">
      <c r="B79" s="40"/>
      <c r="C79" s="41"/>
      <c r="D79" s="41"/>
      <c r="E79" s="41"/>
      <c r="F79" s="43"/>
      <c r="G79" s="42"/>
    </row>
    <row r="80" spans="2:7" ht="18" customHeight="1" x14ac:dyDescent="0.15">
      <c r="B80" s="36">
        <v>36</v>
      </c>
      <c r="C80" s="37" t="s">
        <v>115</v>
      </c>
      <c r="D80" s="37" t="s">
        <v>132</v>
      </c>
      <c r="E80" s="37" t="s">
        <v>116</v>
      </c>
      <c r="F80" s="38">
        <v>90090</v>
      </c>
      <c r="G80" s="39"/>
    </row>
    <row r="81" spans="2:7" ht="18" customHeight="1" x14ac:dyDescent="0.15">
      <c r="B81" s="40"/>
      <c r="C81" s="41"/>
      <c r="D81" s="41"/>
      <c r="E81" s="41"/>
      <c r="F81" s="43"/>
      <c r="G81" s="42"/>
    </row>
    <row r="82" spans="2:7" ht="18" customHeight="1" x14ac:dyDescent="0.15">
      <c r="B82" s="36">
        <v>37</v>
      </c>
      <c r="C82" s="37" t="s">
        <v>107</v>
      </c>
      <c r="D82" s="37" t="s">
        <v>86</v>
      </c>
      <c r="E82" s="37" t="s">
        <v>74</v>
      </c>
      <c r="F82" s="38">
        <v>37642</v>
      </c>
      <c r="G82" s="39"/>
    </row>
    <row r="83" spans="2:7" ht="18" customHeight="1" x14ac:dyDescent="0.15">
      <c r="B83" s="40"/>
      <c r="C83" s="41"/>
      <c r="D83" s="41"/>
      <c r="E83" s="41"/>
      <c r="F83" s="43"/>
      <c r="G83" s="42"/>
    </row>
    <row r="84" spans="2:7" ht="18" customHeight="1" x14ac:dyDescent="0.15">
      <c r="B84" s="36">
        <v>38</v>
      </c>
      <c r="C84" s="37" t="s">
        <v>113</v>
      </c>
      <c r="D84" s="37" t="s">
        <v>116</v>
      </c>
      <c r="E84" s="37" t="s">
        <v>116</v>
      </c>
      <c r="F84" s="38">
        <v>36968</v>
      </c>
      <c r="G84" s="39"/>
    </row>
    <row r="85" spans="2:7" ht="18" customHeight="1" x14ac:dyDescent="0.15">
      <c r="B85" s="40"/>
      <c r="C85" s="41"/>
      <c r="D85" s="41"/>
      <c r="E85" s="41"/>
      <c r="F85" s="43"/>
      <c r="G85" s="42"/>
    </row>
    <row r="86" spans="2:7" ht="18" customHeight="1" x14ac:dyDescent="0.15">
      <c r="B86" s="36">
        <v>39</v>
      </c>
      <c r="C86" s="37" t="s">
        <v>108</v>
      </c>
      <c r="D86" s="37" t="s">
        <v>133</v>
      </c>
      <c r="E86" s="37" t="s">
        <v>116</v>
      </c>
      <c r="F86" s="38">
        <v>41274</v>
      </c>
      <c r="G86" s="39"/>
    </row>
    <row r="87" spans="2:7" ht="18" customHeight="1" x14ac:dyDescent="0.15">
      <c r="B87" s="40"/>
      <c r="C87" s="41"/>
      <c r="D87" s="41"/>
      <c r="E87" s="41"/>
      <c r="F87" s="43"/>
      <c r="G87" s="42"/>
    </row>
    <row r="88" spans="2:7" ht="18" customHeight="1" x14ac:dyDescent="0.15">
      <c r="B88" s="36">
        <v>40</v>
      </c>
      <c r="C88" s="37" t="s">
        <v>107</v>
      </c>
      <c r="D88" s="37" t="s">
        <v>85</v>
      </c>
      <c r="E88" s="37" t="s">
        <v>74</v>
      </c>
      <c r="F88" s="38">
        <v>35238</v>
      </c>
      <c r="G88" s="39"/>
    </row>
    <row r="89" spans="2:7" ht="18" customHeight="1" x14ac:dyDescent="0.15">
      <c r="B89" s="32"/>
      <c r="C89" s="41"/>
      <c r="D89" s="41"/>
      <c r="E89" s="41"/>
      <c r="F89" s="43"/>
      <c r="G89" s="42"/>
    </row>
    <row r="90" spans="2:7" ht="18" customHeight="1" x14ac:dyDescent="0.15">
      <c r="B90" s="36">
        <v>41</v>
      </c>
      <c r="C90" s="37" t="s">
        <v>113</v>
      </c>
      <c r="D90" s="37" t="s">
        <v>116</v>
      </c>
      <c r="E90" s="37" t="s">
        <v>116</v>
      </c>
      <c r="F90" s="38">
        <v>33584</v>
      </c>
      <c r="G90" s="39"/>
    </row>
    <row r="91" spans="2:7" ht="18" customHeight="1" x14ac:dyDescent="0.15">
      <c r="B91" s="40"/>
      <c r="C91" s="41"/>
      <c r="D91" s="41"/>
      <c r="E91" s="41"/>
      <c r="F91" s="43"/>
      <c r="G91" s="42"/>
    </row>
    <row r="92" spans="2:7" ht="18" customHeight="1" thickBot="1" x14ac:dyDescent="0.2">
      <c r="B92" s="46">
        <v>42</v>
      </c>
      <c r="C92" s="47" t="s">
        <v>109</v>
      </c>
      <c r="D92" s="47"/>
      <c r="E92" s="47" t="s">
        <v>116</v>
      </c>
      <c r="F92" s="48">
        <v>19538</v>
      </c>
      <c r="G92" s="49"/>
    </row>
    <row r="93" spans="2:7" ht="39.950000000000003" customHeight="1" thickBot="1" x14ac:dyDescent="0.2">
      <c r="B93" s="9"/>
      <c r="C93" s="9"/>
      <c r="D93" s="353" t="s">
        <v>87</v>
      </c>
      <c r="E93" s="353"/>
      <c r="F93" s="353"/>
      <c r="G93" s="27"/>
    </row>
    <row r="94" spans="2:7" ht="18" customHeight="1" x14ac:dyDescent="0.15">
      <c r="B94" s="28" t="s">
        <v>88</v>
      </c>
      <c r="C94" s="29" t="s">
        <v>89</v>
      </c>
      <c r="D94" s="29" t="s">
        <v>90</v>
      </c>
      <c r="E94" s="29" t="s">
        <v>61</v>
      </c>
      <c r="F94" s="30" t="s">
        <v>91</v>
      </c>
      <c r="G94" s="31" t="s">
        <v>92</v>
      </c>
    </row>
    <row r="95" spans="2:7" ht="18" customHeight="1" x14ac:dyDescent="0.15">
      <c r="B95" s="40"/>
      <c r="C95" s="41"/>
      <c r="D95" s="41"/>
      <c r="E95" s="41"/>
      <c r="F95" s="43"/>
      <c r="G95" s="42"/>
    </row>
    <row r="96" spans="2:7" ht="18" customHeight="1" x14ac:dyDescent="0.15">
      <c r="B96" s="36">
        <v>43</v>
      </c>
      <c r="C96" s="37" t="s">
        <v>120</v>
      </c>
      <c r="D96" s="37" t="s">
        <v>117</v>
      </c>
      <c r="E96" s="37" t="s">
        <v>135</v>
      </c>
      <c r="F96" s="38">
        <v>10263</v>
      </c>
      <c r="G96" s="39"/>
    </row>
    <row r="97" spans="2:7" ht="18" customHeight="1" x14ac:dyDescent="0.15">
      <c r="B97" s="40"/>
      <c r="C97" s="33"/>
      <c r="D97" s="33"/>
      <c r="E97" s="33"/>
      <c r="F97" s="34"/>
      <c r="G97" s="35"/>
    </row>
    <row r="98" spans="2:7" ht="18" customHeight="1" x14ac:dyDescent="0.15">
      <c r="B98" s="36">
        <v>44</v>
      </c>
      <c r="C98" s="37" t="s">
        <v>103</v>
      </c>
      <c r="D98" s="37" t="s">
        <v>114</v>
      </c>
      <c r="E98" s="37" t="s">
        <v>103</v>
      </c>
      <c r="F98" s="38">
        <v>4387</v>
      </c>
      <c r="G98" s="39"/>
    </row>
    <row r="99" spans="2:7" ht="18" customHeight="1" x14ac:dyDescent="0.15">
      <c r="B99" s="40"/>
      <c r="C99" s="41"/>
      <c r="D99" s="41"/>
      <c r="E99" s="41"/>
      <c r="F99" s="43"/>
      <c r="G99" s="42"/>
    </row>
    <row r="100" spans="2:7" ht="18" customHeight="1" x14ac:dyDescent="0.15">
      <c r="B100" s="36">
        <v>45</v>
      </c>
      <c r="C100" s="37" t="s">
        <v>82</v>
      </c>
      <c r="D100" s="37" t="s">
        <v>134</v>
      </c>
      <c r="E100" s="37" t="s">
        <v>80</v>
      </c>
      <c r="F100" s="38">
        <v>5212</v>
      </c>
      <c r="G100" s="39"/>
    </row>
    <row r="101" spans="2:7" ht="18" customHeight="1" x14ac:dyDescent="0.15">
      <c r="B101" s="40"/>
      <c r="C101" s="41"/>
      <c r="D101" s="41"/>
      <c r="E101" s="41"/>
      <c r="F101" s="43"/>
      <c r="G101" s="42"/>
    </row>
    <row r="102" spans="2:7" ht="18" customHeight="1" x14ac:dyDescent="0.15">
      <c r="B102" s="36">
        <v>46</v>
      </c>
      <c r="C102" s="37" t="s">
        <v>110</v>
      </c>
      <c r="D102" s="37" t="s">
        <v>136</v>
      </c>
      <c r="E102" s="37" t="s">
        <v>80</v>
      </c>
      <c r="F102" s="38">
        <v>2374</v>
      </c>
      <c r="G102" s="39"/>
    </row>
    <row r="103" spans="2:7" ht="18" customHeight="1" x14ac:dyDescent="0.15">
      <c r="B103" s="40"/>
      <c r="C103" s="41"/>
      <c r="D103" s="41"/>
      <c r="E103" s="41"/>
      <c r="F103" s="43"/>
      <c r="G103" s="42"/>
    </row>
    <row r="104" spans="2:7" ht="18" customHeight="1" x14ac:dyDescent="0.15">
      <c r="B104" s="36">
        <v>47</v>
      </c>
      <c r="C104" s="37" t="s">
        <v>121</v>
      </c>
      <c r="D104" s="37" t="s">
        <v>123</v>
      </c>
      <c r="E104" s="37" t="s">
        <v>81</v>
      </c>
      <c r="F104" s="38">
        <v>16355</v>
      </c>
      <c r="G104" s="39"/>
    </row>
    <row r="105" spans="2:7" ht="18" customHeight="1" x14ac:dyDescent="0.15">
      <c r="B105" s="40"/>
      <c r="C105" s="41"/>
      <c r="D105" s="41"/>
      <c r="E105" s="41"/>
      <c r="F105" s="43"/>
      <c r="G105" s="42"/>
    </row>
    <row r="106" spans="2:7" ht="18" customHeight="1" x14ac:dyDescent="0.15">
      <c r="B106" s="36">
        <v>48</v>
      </c>
      <c r="C106" s="37" t="s">
        <v>124</v>
      </c>
      <c r="D106" s="37"/>
      <c r="E106" s="37" t="s">
        <v>125</v>
      </c>
      <c r="F106" s="38">
        <v>1900</v>
      </c>
      <c r="G106" s="39"/>
    </row>
    <row r="107" spans="2:7" ht="18" customHeight="1" x14ac:dyDescent="0.15">
      <c r="B107" s="40"/>
      <c r="C107" s="41"/>
      <c r="D107" s="41"/>
      <c r="E107" s="41"/>
      <c r="F107" s="43"/>
      <c r="G107" s="42"/>
    </row>
    <row r="108" spans="2:7" ht="18" customHeight="1" x14ac:dyDescent="0.15">
      <c r="B108" s="36"/>
      <c r="C108" s="37"/>
      <c r="D108" s="37"/>
      <c r="E108" s="37"/>
      <c r="F108" s="38"/>
      <c r="G108" s="39"/>
    </row>
    <row r="109" spans="2:7" ht="18" customHeight="1" x14ac:dyDescent="0.15">
      <c r="B109" s="40"/>
      <c r="C109" s="41"/>
      <c r="D109" s="41"/>
      <c r="E109" s="41"/>
      <c r="F109" s="43"/>
      <c r="G109" s="42"/>
    </row>
    <row r="110" spans="2:7" ht="18" customHeight="1" x14ac:dyDescent="0.15">
      <c r="B110" s="36"/>
      <c r="C110" s="37"/>
      <c r="D110" s="37"/>
      <c r="E110" s="37"/>
      <c r="F110" s="38"/>
      <c r="G110" s="39"/>
    </row>
    <row r="111" spans="2:7" ht="18" customHeight="1" x14ac:dyDescent="0.15">
      <c r="B111" s="40"/>
      <c r="C111" s="41"/>
      <c r="D111" s="41"/>
      <c r="E111" s="41"/>
      <c r="F111" s="43"/>
      <c r="G111" s="42"/>
    </row>
    <row r="112" spans="2:7" ht="18" customHeight="1" x14ac:dyDescent="0.15">
      <c r="B112" s="36"/>
      <c r="C112" s="37"/>
      <c r="D112" s="37"/>
      <c r="E112" s="37"/>
      <c r="F112" s="38"/>
      <c r="G112" s="39"/>
    </row>
    <row r="113" spans="2:7" ht="18" customHeight="1" x14ac:dyDescent="0.15">
      <c r="B113" s="40"/>
      <c r="C113" s="41"/>
      <c r="D113" s="41"/>
      <c r="E113" s="41"/>
      <c r="F113" s="43"/>
      <c r="G113" s="42"/>
    </row>
    <row r="114" spans="2:7" ht="18" customHeight="1" x14ac:dyDescent="0.15">
      <c r="B114" s="36"/>
      <c r="C114" s="37"/>
      <c r="D114" s="37"/>
      <c r="E114" s="37"/>
      <c r="F114" s="38"/>
      <c r="G114" s="39"/>
    </row>
    <row r="115" spans="2:7" ht="18" customHeight="1" x14ac:dyDescent="0.15">
      <c r="B115" s="40"/>
      <c r="C115" s="41"/>
      <c r="D115" s="41"/>
      <c r="E115" s="41"/>
      <c r="F115" s="43"/>
      <c r="G115" s="42"/>
    </row>
    <row r="116" spans="2:7" ht="18" customHeight="1" x14ac:dyDescent="0.15">
      <c r="B116" s="36"/>
      <c r="C116" s="37"/>
      <c r="D116" s="37"/>
      <c r="E116" s="37"/>
      <c r="F116" s="38"/>
      <c r="G116" s="39"/>
    </row>
    <row r="117" spans="2:7" ht="18" customHeight="1" x14ac:dyDescent="0.15">
      <c r="B117" s="40"/>
      <c r="C117" s="41"/>
      <c r="D117" s="41"/>
      <c r="E117" s="41"/>
      <c r="F117" s="43"/>
      <c r="G117" s="42"/>
    </row>
    <row r="118" spans="2:7" ht="18" customHeight="1" x14ac:dyDescent="0.15">
      <c r="B118" s="36"/>
      <c r="C118" s="37"/>
      <c r="D118" s="37"/>
      <c r="E118" s="37"/>
      <c r="F118" s="38"/>
      <c r="G118" s="39"/>
    </row>
    <row r="119" spans="2:7" ht="18" customHeight="1" x14ac:dyDescent="0.15">
      <c r="B119" s="32"/>
      <c r="C119" s="41"/>
      <c r="D119" s="41"/>
      <c r="E119" s="41"/>
      <c r="F119" s="43"/>
      <c r="G119" s="42"/>
    </row>
    <row r="120" spans="2:7" ht="18" customHeight="1" x14ac:dyDescent="0.15">
      <c r="B120" s="36"/>
      <c r="C120" s="37"/>
      <c r="D120" s="37"/>
      <c r="E120" s="37"/>
      <c r="F120" s="38"/>
      <c r="G120" s="39"/>
    </row>
    <row r="121" spans="2:7" ht="18" customHeight="1" x14ac:dyDescent="0.15">
      <c r="B121" s="40"/>
      <c r="C121" s="41"/>
      <c r="D121" s="41"/>
      <c r="E121" s="41"/>
      <c r="F121" s="43"/>
      <c r="G121" s="42"/>
    </row>
    <row r="122" spans="2:7" ht="18" customHeight="1" thickBot="1" x14ac:dyDescent="0.2">
      <c r="B122" s="46"/>
      <c r="C122" s="47"/>
      <c r="D122" s="47"/>
      <c r="E122" s="47"/>
      <c r="F122" s="48"/>
      <c r="G122" s="49"/>
    </row>
  </sheetData>
  <mergeCells count="4">
    <mergeCell ref="D3:F3"/>
    <mergeCell ref="D33:F33"/>
    <mergeCell ref="D63:F63"/>
    <mergeCell ref="D93:F93"/>
  </mergeCells>
  <phoneticPr fontId="3"/>
  <printOptions horizontalCentered="1" verticalCentered="1"/>
  <pageMargins left="0.59055118110236227" right="0.59055118110236227" top="0.98425196850393704" bottom="0" header="0" footer="0"/>
  <pageSetup paperSize="9" scale="99" orientation="landscape" r:id="rId1"/>
  <headerFooter alignWithMargins="0"/>
  <rowBreaks count="1" manualBreakCount="1">
    <brk id="32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2"/>
  <sheetViews>
    <sheetView showZeros="0" view="pageBreakPreview" topLeftCell="B14" zoomScaleNormal="100" workbookViewId="0">
      <selection activeCell="B33" sqref="B33"/>
    </sheetView>
  </sheetViews>
  <sheetFormatPr defaultRowHeight="13.5" x14ac:dyDescent="0.15"/>
  <cols>
    <col min="2" max="2" width="7.625" style="6" customWidth="1"/>
    <col min="3" max="4" width="30.625" style="6" customWidth="1"/>
    <col min="5" max="5" width="7.625" style="6" customWidth="1"/>
    <col min="6" max="6" width="20.625" style="25" customWidth="1"/>
    <col min="7" max="7" width="35.625" style="25" customWidth="1"/>
  </cols>
  <sheetData>
    <row r="3" spans="2:7" ht="39.950000000000003" customHeight="1" thickBot="1" x14ac:dyDescent="0.2">
      <c r="B3" s="9"/>
      <c r="C3" s="26" t="s">
        <v>37</v>
      </c>
      <c r="D3" s="353" t="s">
        <v>87</v>
      </c>
      <c r="E3" s="353"/>
      <c r="F3" s="353"/>
      <c r="G3" s="27"/>
    </row>
    <row r="4" spans="2:7" ht="18" customHeight="1" x14ac:dyDescent="0.15">
      <c r="B4" s="28" t="s">
        <v>88</v>
      </c>
      <c r="C4" s="29" t="s">
        <v>89</v>
      </c>
      <c r="D4" s="29" t="s">
        <v>90</v>
      </c>
      <c r="E4" s="29" t="s">
        <v>61</v>
      </c>
      <c r="F4" s="30" t="s">
        <v>91</v>
      </c>
      <c r="G4" s="31" t="s">
        <v>92</v>
      </c>
    </row>
    <row r="5" spans="2:7" ht="18" customHeight="1" x14ac:dyDescent="0.15">
      <c r="B5" s="40"/>
      <c r="C5" s="41"/>
      <c r="D5" s="41" t="s">
        <v>152</v>
      </c>
      <c r="E5" s="41"/>
      <c r="F5" s="43"/>
      <c r="G5" s="42"/>
    </row>
    <row r="6" spans="2:7" ht="18" customHeight="1" x14ac:dyDescent="0.15">
      <c r="B6" s="36">
        <v>1</v>
      </c>
      <c r="C6" s="37" t="s">
        <v>38</v>
      </c>
      <c r="D6" s="37" t="s">
        <v>44</v>
      </c>
      <c r="E6" s="37" t="s">
        <v>246</v>
      </c>
      <c r="F6" s="38"/>
      <c r="G6" s="39"/>
    </row>
    <row r="7" spans="2:7" ht="18" customHeight="1" x14ac:dyDescent="0.15">
      <c r="B7" s="40"/>
      <c r="C7" s="41"/>
      <c r="D7" s="41" t="s">
        <v>171</v>
      </c>
      <c r="E7" s="41"/>
      <c r="F7" s="43"/>
      <c r="G7" s="42"/>
    </row>
    <row r="8" spans="2:7" ht="18" customHeight="1" x14ac:dyDescent="0.15">
      <c r="B8" s="36">
        <v>2</v>
      </c>
      <c r="C8" s="37" t="s">
        <v>216</v>
      </c>
      <c r="D8" s="37" t="s">
        <v>253</v>
      </c>
      <c r="E8" s="37" t="s">
        <v>254</v>
      </c>
      <c r="F8" s="38"/>
      <c r="G8" s="39"/>
    </row>
    <row r="9" spans="2:7" ht="18" customHeight="1" x14ac:dyDescent="0.15">
      <c r="B9" s="40"/>
      <c r="C9" s="41" t="s">
        <v>217</v>
      </c>
      <c r="D9" s="33" t="s">
        <v>164</v>
      </c>
      <c r="E9" s="41"/>
      <c r="F9" s="43"/>
      <c r="G9" s="42"/>
    </row>
    <row r="10" spans="2:7" ht="18" customHeight="1" x14ac:dyDescent="0.15">
      <c r="B10" s="36">
        <v>3</v>
      </c>
      <c r="C10" s="37" t="s">
        <v>218</v>
      </c>
      <c r="D10" s="37"/>
      <c r="E10" s="37" t="s">
        <v>248</v>
      </c>
      <c r="F10" s="38"/>
      <c r="G10" s="39"/>
    </row>
    <row r="11" spans="2:7" ht="18" customHeight="1" x14ac:dyDescent="0.15">
      <c r="B11" s="40"/>
      <c r="C11" s="41" t="s">
        <v>181</v>
      </c>
      <c r="D11" s="33" t="s">
        <v>181</v>
      </c>
      <c r="E11" s="41"/>
      <c r="F11" s="43"/>
      <c r="G11" s="42"/>
    </row>
    <row r="12" spans="2:7" ht="18" customHeight="1" x14ac:dyDescent="0.15">
      <c r="B12" s="36">
        <v>4</v>
      </c>
      <c r="C12" s="37" t="s">
        <v>155</v>
      </c>
      <c r="D12" s="37"/>
      <c r="E12" s="37" t="s">
        <v>161</v>
      </c>
      <c r="F12" s="38"/>
      <c r="G12" s="39"/>
    </row>
    <row r="13" spans="2:7" ht="18" customHeight="1" x14ac:dyDescent="0.15">
      <c r="B13" s="32"/>
      <c r="C13" s="33" t="s">
        <v>74</v>
      </c>
      <c r="D13" s="33" t="s">
        <v>74</v>
      </c>
      <c r="E13" s="33"/>
      <c r="F13" s="44"/>
      <c r="G13" s="35"/>
    </row>
    <row r="14" spans="2:7" ht="18" customHeight="1" x14ac:dyDescent="0.15">
      <c r="B14" s="36">
        <v>5</v>
      </c>
      <c r="C14" s="37" t="s">
        <v>219</v>
      </c>
      <c r="D14" s="37"/>
      <c r="E14" s="37" t="s">
        <v>255</v>
      </c>
      <c r="F14" s="45"/>
      <c r="G14" s="39"/>
    </row>
    <row r="15" spans="2:7" ht="18" customHeight="1" x14ac:dyDescent="0.15">
      <c r="B15" s="32"/>
      <c r="C15" s="33" t="s">
        <v>255</v>
      </c>
      <c r="D15" s="33" t="s">
        <v>255</v>
      </c>
      <c r="E15" s="33"/>
      <c r="F15" s="44"/>
      <c r="G15" s="35"/>
    </row>
    <row r="16" spans="2:7" ht="18" customHeight="1" x14ac:dyDescent="0.15">
      <c r="B16" s="36">
        <v>6</v>
      </c>
      <c r="C16" s="37" t="s">
        <v>220</v>
      </c>
      <c r="D16" s="37" t="s">
        <v>46</v>
      </c>
      <c r="E16" s="37" t="s">
        <v>176</v>
      </c>
      <c r="F16" s="45"/>
      <c r="G16" s="39"/>
    </row>
    <row r="17" spans="2:7" ht="18" customHeight="1" x14ac:dyDescent="0.15">
      <c r="B17" s="32"/>
      <c r="C17" s="33" t="s">
        <v>74</v>
      </c>
      <c r="D17" s="33" t="s">
        <v>74</v>
      </c>
      <c r="E17" s="33"/>
      <c r="F17" s="34"/>
      <c r="G17" s="51"/>
    </row>
    <row r="18" spans="2:7" ht="18" customHeight="1" x14ac:dyDescent="0.15">
      <c r="B18" s="36">
        <v>7</v>
      </c>
      <c r="C18" s="37" t="s">
        <v>148</v>
      </c>
      <c r="D18" s="37"/>
      <c r="E18" s="37" t="s">
        <v>162</v>
      </c>
      <c r="F18" s="38"/>
      <c r="G18" s="52"/>
    </row>
    <row r="19" spans="2:7" ht="18" customHeight="1" x14ac:dyDescent="0.15">
      <c r="B19" s="40"/>
      <c r="C19" s="41" t="s">
        <v>162</v>
      </c>
      <c r="D19" s="41" t="s">
        <v>162</v>
      </c>
      <c r="E19" s="41"/>
      <c r="F19" s="43"/>
      <c r="G19" s="42"/>
    </row>
    <row r="20" spans="2:7" ht="18" customHeight="1" x14ac:dyDescent="0.15">
      <c r="B20" s="36">
        <v>8</v>
      </c>
      <c r="C20" s="37" t="s">
        <v>149</v>
      </c>
      <c r="D20" s="37"/>
      <c r="E20" s="37" t="s">
        <v>162</v>
      </c>
      <c r="F20" s="38"/>
      <c r="G20" s="39"/>
    </row>
    <row r="21" spans="2:7" ht="18" customHeight="1" x14ac:dyDescent="0.15">
      <c r="B21" s="40"/>
      <c r="C21" s="41" t="s">
        <v>162</v>
      </c>
      <c r="D21" s="33" t="s">
        <v>162</v>
      </c>
      <c r="E21" s="41"/>
      <c r="F21" s="43"/>
      <c r="G21" s="42"/>
    </row>
    <row r="22" spans="2:7" ht="18" customHeight="1" x14ac:dyDescent="0.15">
      <c r="B22" s="36">
        <v>9</v>
      </c>
      <c r="C22" s="37" t="s">
        <v>150</v>
      </c>
      <c r="D22" s="37" t="s">
        <v>160</v>
      </c>
      <c r="E22" s="37" t="s">
        <v>74</v>
      </c>
      <c r="F22" s="38"/>
      <c r="G22" s="39"/>
    </row>
    <row r="23" spans="2:7" ht="18" customHeight="1" x14ac:dyDescent="0.15">
      <c r="B23" s="40"/>
      <c r="C23" s="33" t="s">
        <v>221</v>
      </c>
      <c r="D23" s="41" t="s">
        <v>233</v>
      </c>
      <c r="E23" s="33"/>
      <c r="F23" s="34"/>
      <c r="G23" s="35"/>
    </row>
    <row r="24" spans="2:7" ht="18" customHeight="1" x14ac:dyDescent="0.15">
      <c r="B24" s="36">
        <v>10</v>
      </c>
      <c r="C24" s="37" t="s">
        <v>218</v>
      </c>
      <c r="D24" s="37"/>
      <c r="E24" s="37" t="s">
        <v>248</v>
      </c>
      <c r="F24" s="38"/>
      <c r="G24" s="39"/>
    </row>
    <row r="25" spans="2:7" ht="18" customHeight="1" x14ac:dyDescent="0.15">
      <c r="B25" s="40"/>
      <c r="C25" s="41" t="s">
        <v>181</v>
      </c>
      <c r="D25" s="33" t="s">
        <v>181</v>
      </c>
      <c r="E25" s="41"/>
      <c r="F25" s="43"/>
      <c r="G25" s="42"/>
    </row>
    <row r="26" spans="2:7" ht="18" customHeight="1" x14ac:dyDescent="0.15">
      <c r="B26" s="36">
        <v>11</v>
      </c>
      <c r="C26" s="37" t="s">
        <v>222</v>
      </c>
      <c r="D26" s="37"/>
      <c r="E26" s="37" t="s">
        <v>51</v>
      </c>
      <c r="F26" s="38"/>
      <c r="G26" s="39"/>
    </row>
    <row r="27" spans="2:7" ht="18" customHeight="1" x14ac:dyDescent="0.15">
      <c r="B27" s="40"/>
      <c r="C27" s="41" t="s">
        <v>181</v>
      </c>
      <c r="D27" s="33" t="s">
        <v>181</v>
      </c>
      <c r="E27" s="41"/>
      <c r="F27" s="43"/>
      <c r="G27" s="42"/>
    </row>
    <row r="28" spans="2:7" ht="18" customHeight="1" x14ac:dyDescent="0.15">
      <c r="B28" s="36">
        <v>12</v>
      </c>
      <c r="C28" s="37" t="s">
        <v>57</v>
      </c>
      <c r="D28" s="37"/>
      <c r="E28" s="37" t="s">
        <v>52</v>
      </c>
      <c r="F28" s="38"/>
      <c r="G28" s="39"/>
    </row>
    <row r="29" spans="2:7" ht="18" customHeight="1" x14ac:dyDescent="0.15">
      <c r="B29" s="40"/>
      <c r="C29" s="41" t="s">
        <v>52</v>
      </c>
      <c r="D29" s="33" t="s">
        <v>52</v>
      </c>
      <c r="E29" s="41"/>
      <c r="F29" s="43"/>
      <c r="G29" s="42"/>
    </row>
    <row r="30" spans="2:7" ht="18" customHeight="1" x14ac:dyDescent="0.15">
      <c r="B30" s="36">
        <v>13</v>
      </c>
      <c r="C30" s="37" t="s">
        <v>39</v>
      </c>
      <c r="D30" s="37"/>
      <c r="E30" s="37" t="s">
        <v>172</v>
      </c>
      <c r="F30" s="38"/>
      <c r="G30" s="39"/>
    </row>
    <row r="31" spans="2:7" ht="18" customHeight="1" x14ac:dyDescent="0.15">
      <c r="B31" s="40"/>
      <c r="C31" s="41" t="s">
        <v>172</v>
      </c>
      <c r="D31" s="33" t="s">
        <v>172</v>
      </c>
      <c r="E31" s="41"/>
      <c r="F31" s="43"/>
      <c r="G31" s="42"/>
    </row>
    <row r="32" spans="2:7" ht="18" customHeight="1" thickBot="1" x14ac:dyDescent="0.2">
      <c r="B32" s="46">
        <v>14</v>
      </c>
      <c r="C32" s="47" t="s">
        <v>224</v>
      </c>
      <c r="D32" s="47"/>
      <c r="E32" s="47" t="s">
        <v>163</v>
      </c>
      <c r="F32" s="48"/>
      <c r="G32" s="49"/>
    </row>
    <row r="33" spans="2:7" ht="39.950000000000003" customHeight="1" thickBot="1" x14ac:dyDescent="0.2">
      <c r="B33" s="9"/>
      <c r="C33" s="9"/>
      <c r="D33" s="353" t="s">
        <v>87</v>
      </c>
      <c r="E33" s="353"/>
      <c r="F33" s="353"/>
      <c r="G33" s="27"/>
    </row>
    <row r="34" spans="2:7" ht="18" customHeight="1" x14ac:dyDescent="0.15">
      <c r="B34" s="28" t="s">
        <v>88</v>
      </c>
      <c r="C34" s="29" t="s">
        <v>89</v>
      </c>
      <c r="D34" s="29" t="s">
        <v>90</v>
      </c>
      <c r="E34" s="29" t="s">
        <v>61</v>
      </c>
      <c r="F34" s="30" t="s">
        <v>91</v>
      </c>
      <c r="G34" s="31" t="s">
        <v>92</v>
      </c>
    </row>
    <row r="35" spans="2:7" ht="18" customHeight="1" x14ac:dyDescent="0.15">
      <c r="B35" s="32"/>
      <c r="C35" s="33" t="s">
        <v>221</v>
      </c>
      <c r="D35" s="41" t="s">
        <v>233</v>
      </c>
      <c r="E35" s="33"/>
      <c r="F35" s="34"/>
      <c r="G35" s="35"/>
    </row>
    <row r="36" spans="2:7" ht="18" customHeight="1" x14ac:dyDescent="0.15">
      <c r="B36" s="36">
        <v>15</v>
      </c>
      <c r="C36" s="37" t="s">
        <v>225</v>
      </c>
      <c r="D36" s="37"/>
      <c r="E36" s="37" t="s">
        <v>51</v>
      </c>
      <c r="F36" s="38"/>
      <c r="G36" s="39"/>
    </row>
    <row r="37" spans="2:7" ht="18" customHeight="1" x14ac:dyDescent="0.15">
      <c r="B37" s="40"/>
      <c r="C37" s="41" t="s">
        <v>181</v>
      </c>
      <c r="D37" s="33" t="s">
        <v>181</v>
      </c>
      <c r="E37" s="41"/>
      <c r="F37" s="43"/>
      <c r="G37" s="42"/>
    </row>
    <row r="38" spans="2:7" ht="18" customHeight="1" x14ac:dyDescent="0.15">
      <c r="B38" s="36">
        <v>16</v>
      </c>
      <c r="C38" s="37" t="s">
        <v>40</v>
      </c>
      <c r="D38" s="37"/>
      <c r="E38" s="37" t="s">
        <v>177</v>
      </c>
      <c r="F38" s="38"/>
      <c r="G38" s="39"/>
    </row>
    <row r="39" spans="2:7" ht="18" customHeight="1" x14ac:dyDescent="0.15">
      <c r="B39" s="40"/>
      <c r="C39" s="41" t="s">
        <v>177</v>
      </c>
      <c r="D39" s="33" t="s">
        <v>177</v>
      </c>
      <c r="E39" s="41"/>
      <c r="F39" s="43"/>
      <c r="G39" s="42"/>
    </row>
    <row r="40" spans="2:7" ht="18" customHeight="1" x14ac:dyDescent="0.15">
      <c r="B40" s="36">
        <v>17</v>
      </c>
      <c r="C40" s="37" t="s">
        <v>228</v>
      </c>
      <c r="D40" s="37"/>
      <c r="E40" s="37" t="s">
        <v>172</v>
      </c>
      <c r="F40" s="38"/>
      <c r="G40" s="39"/>
    </row>
    <row r="41" spans="2:7" ht="18" customHeight="1" x14ac:dyDescent="0.15">
      <c r="B41" s="40"/>
      <c r="C41" s="41" t="s">
        <v>172</v>
      </c>
      <c r="D41" s="33" t="s">
        <v>172</v>
      </c>
      <c r="E41" s="41"/>
      <c r="F41" s="43"/>
      <c r="G41" s="42"/>
    </row>
    <row r="42" spans="2:7" ht="18" customHeight="1" x14ac:dyDescent="0.15">
      <c r="B42" s="36">
        <v>18</v>
      </c>
      <c r="C42" s="37" t="s">
        <v>229</v>
      </c>
      <c r="D42" s="37"/>
      <c r="E42" s="37" t="s">
        <v>162</v>
      </c>
      <c r="F42" s="38"/>
      <c r="G42" s="39"/>
    </row>
    <row r="43" spans="2:7" ht="18" customHeight="1" x14ac:dyDescent="0.15">
      <c r="B43" s="40"/>
      <c r="C43" s="41" t="s">
        <v>162</v>
      </c>
      <c r="D43" s="33" t="s">
        <v>162</v>
      </c>
      <c r="E43" s="41"/>
      <c r="F43" s="43"/>
      <c r="G43" s="42"/>
    </row>
    <row r="44" spans="2:7" ht="18" customHeight="1" x14ac:dyDescent="0.15">
      <c r="B44" s="36">
        <v>19</v>
      </c>
      <c r="C44" s="37" t="s">
        <v>41</v>
      </c>
      <c r="D44" s="37"/>
      <c r="E44" s="37" t="s">
        <v>176</v>
      </c>
      <c r="F44" s="38"/>
      <c r="G44" s="39"/>
    </row>
    <row r="45" spans="2:7" ht="18" customHeight="1" x14ac:dyDescent="0.15">
      <c r="B45" s="40"/>
      <c r="C45" s="41" t="s">
        <v>176</v>
      </c>
      <c r="D45" s="33" t="s">
        <v>176</v>
      </c>
      <c r="E45" s="41"/>
      <c r="F45" s="43"/>
      <c r="G45" s="42"/>
    </row>
    <row r="46" spans="2:7" ht="18" customHeight="1" x14ac:dyDescent="0.15">
      <c r="B46" s="36">
        <v>20</v>
      </c>
      <c r="C46" s="37" t="s">
        <v>230</v>
      </c>
      <c r="D46" s="37"/>
      <c r="E46" s="37" t="s">
        <v>168</v>
      </c>
      <c r="F46" s="38"/>
      <c r="G46" s="39"/>
    </row>
    <row r="47" spans="2:7" ht="18" customHeight="1" x14ac:dyDescent="0.15">
      <c r="B47" s="40"/>
      <c r="C47" s="41" t="s">
        <v>168</v>
      </c>
      <c r="D47" s="33" t="s">
        <v>168</v>
      </c>
      <c r="E47" s="41"/>
      <c r="F47" s="43"/>
      <c r="G47" s="42"/>
    </row>
    <row r="48" spans="2:7" ht="18" customHeight="1" x14ac:dyDescent="0.15">
      <c r="B48" s="36">
        <v>21</v>
      </c>
      <c r="C48" s="37" t="s">
        <v>42</v>
      </c>
      <c r="D48" s="37"/>
      <c r="E48" s="37" t="s">
        <v>172</v>
      </c>
      <c r="F48" s="38"/>
      <c r="G48" s="39"/>
    </row>
    <row r="49" spans="2:7" ht="18" customHeight="1" x14ac:dyDescent="0.15">
      <c r="B49" s="32"/>
      <c r="C49" s="33" t="s">
        <v>172</v>
      </c>
      <c r="D49" s="33" t="s">
        <v>172</v>
      </c>
      <c r="E49" s="33"/>
      <c r="F49" s="34"/>
      <c r="G49" s="35"/>
    </row>
    <row r="50" spans="2:7" ht="18" customHeight="1" x14ac:dyDescent="0.15">
      <c r="B50" s="36">
        <v>22</v>
      </c>
      <c r="C50" s="37" t="s">
        <v>232</v>
      </c>
      <c r="D50" s="37"/>
      <c r="E50" s="37" t="s">
        <v>164</v>
      </c>
      <c r="F50" s="38"/>
      <c r="G50" s="39"/>
    </row>
    <row r="51" spans="2:7" ht="18" customHeight="1" x14ac:dyDescent="0.15">
      <c r="B51" s="40"/>
      <c r="C51" s="41"/>
      <c r="D51" s="41"/>
      <c r="E51" s="41"/>
      <c r="F51" s="43"/>
      <c r="G51" s="42"/>
    </row>
    <row r="52" spans="2:7" ht="18" customHeight="1" x14ac:dyDescent="0.15">
      <c r="B52" s="36">
        <v>23</v>
      </c>
      <c r="C52" s="37" t="s">
        <v>43</v>
      </c>
      <c r="D52" s="37"/>
      <c r="E52" s="37" t="s">
        <v>248</v>
      </c>
      <c r="F52" s="38"/>
      <c r="G52" s="39"/>
    </row>
    <row r="53" spans="2:7" ht="18" customHeight="1" x14ac:dyDescent="0.15">
      <c r="B53" s="40"/>
      <c r="C53" s="41"/>
      <c r="D53" s="41" t="s">
        <v>47</v>
      </c>
      <c r="E53" s="41"/>
      <c r="F53" s="43"/>
      <c r="G53" s="42"/>
    </row>
    <row r="54" spans="2:7" ht="18" customHeight="1" x14ac:dyDescent="0.15">
      <c r="B54" s="36">
        <v>24</v>
      </c>
      <c r="C54" s="37" t="s">
        <v>236</v>
      </c>
      <c r="D54" s="37" t="s">
        <v>48</v>
      </c>
      <c r="E54" s="37" t="s">
        <v>250</v>
      </c>
      <c r="F54" s="38"/>
      <c r="G54" s="39"/>
    </row>
    <row r="55" spans="2:7" ht="18" customHeight="1" x14ac:dyDescent="0.15">
      <c r="B55" s="40"/>
      <c r="C55" s="41"/>
      <c r="D55" s="41" t="s">
        <v>171</v>
      </c>
      <c r="E55" s="41"/>
      <c r="F55" s="43"/>
      <c r="G55" s="42"/>
    </row>
    <row r="56" spans="2:7" ht="18" customHeight="1" x14ac:dyDescent="0.15">
      <c r="B56" s="36">
        <v>25</v>
      </c>
      <c r="C56" s="37" t="s">
        <v>171</v>
      </c>
      <c r="D56" s="37" t="s">
        <v>49</v>
      </c>
      <c r="E56" s="37" t="s">
        <v>172</v>
      </c>
      <c r="F56" s="38"/>
      <c r="G56" s="39"/>
    </row>
    <row r="57" spans="2:7" ht="18" customHeight="1" x14ac:dyDescent="0.15">
      <c r="B57" s="40"/>
      <c r="C57" s="41"/>
      <c r="D57" s="41"/>
      <c r="E57" s="41"/>
      <c r="F57" s="43"/>
      <c r="G57" s="42"/>
    </row>
    <row r="58" spans="2:7" ht="18" customHeight="1" x14ac:dyDescent="0.15">
      <c r="B58" s="36">
        <v>26</v>
      </c>
      <c r="C58" s="37" t="s">
        <v>251</v>
      </c>
      <c r="D58" s="37" t="s">
        <v>53</v>
      </c>
      <c r="E58" s="37" t="s">
        <v>167</v>
      </c>
      <c r="F58" s="38"/>
      <c r="G58" s="39"/>
    </row>
    <row r="59" spans="2:7" ht="18" customHeight="1" x14ac:dyDescent="0.15">
      <c r="B59" s="40"/>
      <c r="C59" s="41"/>
      <c r="D59" s="41"/>
      <c r="E59" s="41"/>
      <c r="F59" s="43"/>
      <c r="G59" s="42"/>
    </row>
    <row r="60" spans="2:7" ht="18" customHeight="1" x14ac:dyDescent="0.15">
      <c r="B60" s="36"/>
      <c r="C60" s="37"/>
      <c r="D60" s="37"/>
      <c r="E60" s="37"/>
      <c r="F60" s="38"/>
      <c r="G60" s="39"/>
    </row>
    <row r="61" spans="2:7" ht="18" customHeight="1" x14ac:dyDescent="0.15">
      <c r="B61" s="40"/>
      <c r="C61" s="41"/>
      <c r="D61" s="41"/>
      <c r="E61" s="41"/>
      <c r="F61" s="43"/>
      <c r="G61" s="42"/>
    </row>
    <row r="62" spans="2:7" ht="18" customHeight="1" thickBot="1" x14ac:dyDescent="0.2">
      <c r="B62" s="46"/>
      <c r="C62" s="47"/>
      <c r="D62" s="47"/>
      <c r="E62" s="47"/>
      <c r="F62" s="48"/>
      <c r="G62" s="49"/>
    </row>
    <row r="63" spans="2:7" ht="39.950000000000003" customHeight="1" thickBot="1" x14ac:dyDescent="0.2">
      <c r="B63" s="9"/>
      <c r="C63" s="9"/>
      <c r="D63" s="353" t="s">
        <v>87</v>
      </c>
      <c r="E63" s="353"/>
      <c r="F63" s="353"/>
      <c r="G63" s="27"/>
    </row>
    <row r="64" spans="2:7" ht="18" customHeight="1" x14ac:dyDescent="0.15">
      <c r="B64" s="28" t="s">
        <v>88</v>
      </c>
      <c r="C64" s="29" t="s">
        <v>89</v>
      </c>
      <c r="D64" s="29" t="s">
        <v>90</v>
      </c>
      <c r="E64" s="29" t="s">
        <v>61</v>
      </c>
      <c r="F64" s="30" t="s">
        <v>91</v>
      </c>
      <c r="G64" s="31" t="s">
        <v>92</v>
      </c>
    </row>
    <row r="65" spans="2:7" ht="18" customHeight="1" x14ac:dyDescent="0.15">
      <c r="B65" s="40"/>
      <c r="C65" s="41"/>
      <c r="D65" s="41"/>
      <c r="E65" s="41"/>
      <c r="F65" s="43"/>
      <c r="G65" s="42"/>
    </row>
    <row r="66" spans="2:7" ht="18" customHeight="1" x14ac:dyDescent="0.15">
      <c r="B66" s="36">
        <v>29</v>
      </c>
      <c r="C66" s="37" t="s">
        <v>105</v>
      </c>
      <c r="D66" s="37" t="s">
        <v>111</v>
      </c>
      <c r="E66" s="37" t="s">
        <v>80</v>
      </c>
      <c r="F66" s="38">
        <v>25419</v>
      </c>
      <c r="G66" s="39"/>
    </row>
    <row r="67" spans="2:7" ht="18" customHeight="1" x14ac:dyDescent="0.15">
      <c r="B67" s="40"/>
      <c r="C67" s="33"/>
      <c r="D67" s="33"/>
      <c r="E67" s="33"/>
      <c r="F67" s="34"/>
      <c r="G67" s="35"/>
    </row>
    <row r="68" spans="2:7" ht="18" customHeight="1" x14ac:dyDescent="0.15">
      <c r="B68" s="36">
        <v>30</v>
      </c>
      <c r="C68" s="37" t="s">
        <v>169</v>
      </c>
      <c r="D68" s="37" t="s">
        <v>118</v>
      </c>
      <c r="E68" s="37" t="s">
        <v>179</v>
      </c>
      <c r="F68" s="38">
        <v>39406</v>
      </c>
      <c r="G68" s="39"/>
    </row>
    <row r="69" spans="2:7" ht="18" customHeight="1" x14ac:dyDescent="0.15">
      <c r="B69" s="40"/>
      <c r="C69" s="41"/>
      <c r="D69" s="41"/>
      <c r="E69" s="41"/>
      <c r="F69" s="43"/>
      <c r="G69" s="42"/>
    </row>
    <row r="70" spans="2:7" ht="18" customHeight="1" x14ac:dyDescent="0.15">
      <c r="B70" s="36">
        <v>31</v>
      </c>
      <c r="C70" s="37" t="s">
        <v>179</v>
      </c>
      <c r="D70" s="37" t="s">
        <v>119</v>
      </c>
      <c r="E70" s="37" t="s">
        <v>180</v>
      </c>
      <c r="F70" s="38">
        <v>52640</v>
      </c>
      <c r="G70" s="39"/>
    </row>
    <row r="71" spans="2:7" ht="18" customHeight="1" x14ac:dyDescent="0.15">
      <c r="B71" s="40"/>
      <c r="C71" s="41"/>
      <c r="D71" s="41"/>
      <c r="E71" s="41"/>
      <c r="F71" s="43"/>
      <c r="G71" s="42"/>
    </row>
    <row r="72" spans="2:7" ht="18" customHeight="1" x14ac:dyDescent="0.15">
      <c r="B72" s="36">
        <v>32</v>
      </c>
      <c r="C72" s="37" t="s">
        <v>180</v>
      </c>
      <c r="D72" s="37" t="s">
        <v>112</v>
      </c>
      <c r="E72" s="37" t="s">
        <v>178</v>
      </c>
      <c r="F72" s="38">
        <v>29956</v>
      </c>
      <c r="G72" s="39"/>
    </row>
    <row r="73" spans="2:7" ht="18" customHeight="1" x14ac:dyDescent="0.15">
      <c r="B73" s="40"/>
      <c r="C73" s="41"/>
      <c r="D73" s="33"/>
      <c r="E73" s="33"/>
      <c r="F73" s="34"/>
      <c r="G73" s="35"/>
    </row>
    <row r="74" spans="2:7" ht="18" customHeight="1" x14ac:dyDescent="0.15">
      <c r="B74" s="36">
        <v>33</v>
      </c>
      <c r="C74" s="37" t="s">
        <v>84</v>
      </c>
      <c r="D74" s="37"/>
      <c r="E74" s="37" t="s">
        <v>171</v>
      </c>
      <c r="F74" s="38">
        <v>17362</v>
      </c>
      <c r="G74" s="39"/>
    </row>
    <row r="75" spans="2:7" ht="18" customHeight="1" x14ac:dyDescent="0.15">
      <c r="B75" s="40"/>
      <c r="C75" s="41"/>
      <c r="D75" s="50"/>
      <c r="E75" s="41"/>
      <c r="F75" s="43"/>
      <c r="G75" s="42"/>
    </row>
    <row r="76" spans="2:7" ht="18" customHeight="1" x14ac:dyDescent="0.15">
      <c r="B76" s="36">
        <v>34</v>
      </c>
      <c r="C76" s="37" t="s">
        <v>78</v>
      </c>
      <c r="D76" s="37" t="s">
        <v>79</v>
      </c>
      <c r="E76" s="37" t="s">
        <v>181</v>
      </c>
      <c r="F76" s="38">
        <v>19357</v>
      </c>
      <c r="G76" s="39"/>
    </row>
    <row r="77" spans="2:7" ht="18" customHeight="1" x14ac:dyDescent="0.15">
      <c r="B77" s="40"/>
      <c r="C77" s="41"/>
      <c r="D77" s="41"/>
      <c r="E77" s="41"/>
      <c r="F77" s="43"/>
      <c r="G77" s="42"/>
    </row>
    <row r="78" spans="2:7" ht="18" customHeight="1" x14ac:dyDescent="0.15">
      <c r="B78" s="36">
        <v>35</v>
      </c>
      <c r="C78" s="37" t="s">
        <v>181</v>
      </c>
      <c r="D78" s="37" t="s">
        <v>106</v>
      </c>
      <c r="E78" s="37" t="s">
        <v>181</v>
      </c>
      <c r="F78" s="38">
        <v>38150</v>
      </c>
      <c r="G78" s="39"/>
    </row>
    <row r="79" spans="2:7" ht="18" customHeight="1" x14ac:dyDescent="0.15">
      <c r="B79" s="40"/>
      <c r="C79" s="41"/>
      <c r="D79" s="41"/>
      <c r="E79" s="41"/>
      <c r="F79" s="43"/>
      <c r="G79" s="42"/>
    </row>
    <row r="80" spans="2:7" ht="18" customHeight="1" x14ac:dyDescent="0.15">
      <c r="B80" s="36">
        <v>36</v>
      </c>
      <c r="C80" s="37" t="s">
        <v>115</v>
      </c>
      <c r="D80" s="37" t="s">
        <v>182</v>
      </c>
      <c r="E80" s="37" t="s">
        <v>171</v>
      </c>
      <c r="F80" s="38">
        <v>90090</v>
      </c>
      <c r="G80" s="39"/>
    </row>
    <row r="81" spans="2:7" ht="18" customHeight="1" x14ac:dyDescent="0.15">
      <c r="B81" s="40"/>
      <c r="C81" s="41"/>
      <c r="D81" s="41"/>
      <c r="E81" s="41"/>
      <c r="F81" s="43"/>
      <c r="G81" s="42"/>
    </row>
    <row r="82" spans="2:7" ht="18" customHeight="1" x14ac:dyDescent="0.15">
      <c r="B82" s="36">
        <v>37</v>
      </c>
      <c r="C82" s="37" t="s">
        <v>107</v>
      </c>
      <c r="D82" s="37" t="s">
        <v>86</v>
      </c>
      <c r="E82" s="37" t="s">
        <v>74</v>
      </c>
      <c r="F82" s="38">
        <v>37642</v>
      </c>
      <c r="G82" s="39"/>
    </row>
    <row r="83" spans="2:7" ht="18" customHeight="1" x14ac:dyDescent="0.15">
      <c r="B83" s="40"/>
      <c r="C83" s="41"/>
      <c r="D83" s="41"/>
      <c r="E83" s="41"/>
      <c r="F83" s="43"/>
      <c r="G83" s="42"/>
    </row>
    <row r="84" spans="2:7" ht="18" customHeight="1" x14ac:dyDescent="0.15">
      <c r="B84" s="36">
        <v>38</v>
      </c>
      <c r="C84" s="37" t="s">
        <v>113</v>
      </c>
      <c r="D84" s="37" t="s">
        <v>171</v>
      </c>
      <c r="E84" s="37" t="s">
        <v>171</v>
      </c>
      <c r="F84" s="38">
        <v>36968</v>
      </c>
      <c r="G84" s="39"/>
    </row>
    <row r="85" spans="2:7" ht="18" customHeight="1" x14ac:dyDescent="0.15">
      <c r="B85" s="40"/>
      <c r="C85" s="41"/>
      <c r="D85" s="41"/>
      <c r="E85" s="41"/>
      <c r="F85" s="43"/>
      <c r="G85" s="42"/>
    </row>
    <row r="86" spans="2:7" ht="18" customHeight="1" x14ac:dyDescent="0.15">
      <c r="B86" s="36">
        <v>39</v>
      </c>
      <c r="C86" s="37" t="s">
        <v>108</v>
      </c>
      <c r="D86" s="37" t="s">
        <v>183</v>
      </c>
      <c r="E86" s="37" t="s">
        <v>171</v>
      </c>
      <c r="F86" s="38">
        <v>41274</v>
      </c>
      <c r="G86" s="39"/>
    </row>
    <row r="87" spans="2:7" ht="18" customHeight="1" x14ac:dyDescent="0.15">
      <c r="B87" s="40"/>
      <c r="C87" s="41"/>
      <c r="D87" s="41"/>
      <c r="E87" s="41"/>
      <c r="F87" s="43"/>
      <c r="G87" s="42"/>
    </row>
    <row r="88" spans="2:7" ht="18" customHeight="1" x14ac:dyDescent="0.15">
      <c r="B88" s="36">
        <v>40</v>
      </c>
      <c r="C88" s="37" t="s">
        <v>107</v>
      </c>
      <c r="D88" s="37" t="s">
        <v>85</v>
      </c>
      <c r="E88" s="37" t="s">
        <v>74</v>
      </c>
      <c r="F88" s="38">
        <v>35238</v>
      </c>
      <c r="G88" s="39"/>
    </row>
    <row r="89" spans="2:7" ht="18" customHeight="1" x14ac:dyDescent="0.15">
      <c r="B89" s="32"/>
      <c r="C89" s="41"/>
      <c r="D89" s="41"/>
      <c r="E89" s="41"/>
      <c r="F89" s="43"/>
      <c r="G89" s="42"/>
    </row>
    <row r="90" spans="2:7" ht="18" customHeight="1" x14ac:dyDescent="0.15">
      <c r="B90" s="36">
        <v>41</v>
      </c>
      <c r="C90" s="37" t="s">
        <v>113</v>
      </c>
      <c r="D90" s="37" t="s">
        <v>171</v>
      </c>
      <c r="E90" s="37" t="s">
        <v>171</v>
      </c>
      <c r="F90" s="38">
        <v>33584</v>
      </c>
      <c r="G90" s="39"/>
    </row>
    <row r="91" spans="2:7" ht="18" customHeight="1" x14ac:dyDescent="0.15">
      <c r="B91" s="40"/>
      <c r="C91" s="41"/>
      <c r="D91" s="41"/>
      <c r="E91" s="41"/>
      <c r="F91" s="43"/>
      <c r="G91" s="42"/>
    </row>
    <row r="92" spans="2:7" ht="18" customHeight="1" thickBot="1" x14ac:dyDescent="0.2">
      <c r="B92" s="46">
        <v>42</v>
      </c>
      <c r="C92" s="47" t="s">
        <v>109</v>
      </c>
      <c r="D92" s="47"/>
      <c r="E92" s="47" t="s">
        <v>171</v>
      </c>
      <c r="F92" s="48">
        <v>19538</v>
      </c>
      <c r="G92" s="49"/>
    </row>
    <row r="93" spans="2:7" ht="39.950000000000003" customHeight="1" thickBot="1" x14ac:dyDescent="0.2">
      <c r="B93" s="9"/>
      <c r="C93" s="9"/>
      <c r="D93" s="353" t="s">
        <v>87</v>
      </c>
      <c r="E93" s="353"/>
      <c r="F93" s="353"/>
      <c r="G93" s="27"/>
    </row>
    <row r="94" spans="2:7" ht="18" customHeight="1" x14ac:dyDescent="0.15">
      <c r="B94" s="28" t="s">
        <v>88</v>
      </c>
      <c r="C94" s="29" t="s">
        <v>89</v>
      </c>
      <c r="D94" s="29" t="s">
        <v>90</v>
      </c>
      <c r="E94" s="29" t="s">
        <v>61</v>
      </c>
      <c r="F94" s="30" t="s">
        <v>91</v>
      </c>
      <c r="G94" s="31" t="s">
        <v>92</v>
      </c>
    </row>
    <row r="95" spans="2:7" ht="18" customHeight="1" x14ac:dyDescent="0.15">
      <c r="B95" s="40"/>
      <c r="C95" s="41"/>
      <c r="D95" s="41"/>
      <c r="E95" s="41"/>
      <c r="F95" s="43"/>
      <c r="G95" s="42"/>
    </row>
    <row r="96" spans="2:7" ht="18" customHeight="1" x14ac:dyDescent="0.15">
      <c r="B96" s="36">
        <v>43</v>
      </c>
      <c r="C96" s="37" t="s">
        <v>120</v>
      </c>
      <c r="D96" s="37" t="s">
        <v>117</v>
      </c>
      <c r="E96" s="37" t="s">
        <v>184</v>
      </c>
      <c r="F96" s="38">
        <v>10263</v>
      </c>
      <c r="G96" s="39"/>
    </row>
    <row r="97" spans="2:7" ht="18" customHeight="1" x14ac:dyDescent="0.15">
      <c r="B97" s="40"/>
      <c r="C97" s="33"/>
      <c r="D97" s="33"/>
      <c r="E97" s="33"/>
      <c r="F97" s="34"/>
      <c r="G97" s="35"/>
    </row>
    <row r="98" spans="2:7" ht="18" customHeight="1" x14ac:dyDescent="0.15">
      <c r="B98" s="36">
        <v>44</v>
      </c>
      <c r="C98" s="37" t="s">
        <v>166</v>
      </c>
      <c r="D98" s="37" t="s">
        <v>114</v>
      </c>
      <c r="E98" s="37" t="s">
        <v>166</v>
      </c>
      <c r="F98" s="38">
        <v>4387</v>
      </c>
      <c r="G98" s="39"/>
    </row>
    <row r="99" spans="2:7" ht="18" customHeight="1" x14ac:dyDescent="0.15">
      <c r="B99" s="40"/>
      <c r="C99" s="41"/>
      <c r="D99" s="41"/>
      <c r="E99" s="41"/>
      <c r="F99" s="43"/>
      <c r="G99" s="42"/>
    </row>
    <row r="100" spans="2:7" ht="18" customHeight="1" x14ac:dyDescent="0.15">
      <c r="B100" s="36">
        <v>45</v>
      </c>
      <c r="C100" s="37" t="s">
        <v>82</v>
      </c>
      <c r="D100" s="37" t="s">
        <v>185</v>
      </c>
      <c r="E100" s="37" t="s">
        <v>80</v>
      </c>
      <c r="F100" s="38">
        <v>5212</v>
      </c>
      <c r="G100" s="39"/>
    </row>
    <row r="101" spans="2:7" ht="18" customHeight="1" x14ac:dyDescent="0.15">
      <c r="B101" s="40"/>
      <c r="C101" s="41"/>
      <c r="D101" s="41"/>
      <c r="E101" s="41"/>
      <c r="F101" s="43"/>
      <c r="G101" s="42"/>
    </row>
    <row r="102" spans="2:7" ht="18" customHeight="1" x14ac:dyDescent="0.15">
      <c r="B102" s="36">
        <v>46</v>
      </c>
      <c r="C102" s="37" t="s">
        <v>110</v>
      </c>
      <c r="D102" s="37" t="s">
        <v>136</v>
      </c>
      <c r="E102" s="37" t="s">
        <v>80</v>
      </c>
      <c r="F102" s="38">
        <v>2374</v>
      </c>
      <c r="G102" s="39"/>
    </row>
    <row r="103" spans="2:7" ht="18" customHeight="1" x14ac:dyDescent="0.15">
      <c r="B103" s="40"/>
      <c r="C103" s="41"/>
      <c r="D103" s="41"/>
      <c r="E103" s="41"/>
      <c r="F103" s="43"/>
      <c r="G103" s="42"/>
    </row>
    <row r="104" spans="2:7" ht="18" customHeight="1" x14ac:dyDescent="0.15">
      <c r="B104" s="36">
        <v>47</v>
      </c>
      <c r="C104" s="37" t="s">
        <v>121</v>
      </c>
      <c r="D104" s="37" t="s">
        <v>186</v>
      </c>
      <c r="E104" s="37" t="s">
        <v>81</v>
      </c>
      <c r="F104" s="38">
        <v>16355</v>
      </c>
      <c r="G104" s="39"/>
    </row>
    <row r="105" spans="2:7" ht="18" customHeight="1" x14ac:dyDescent="0.15">
      <c r="B105" s="40"/>
      <c r="C105" s="41"/>
      <c r="D105" s="41"/>
      <c r="E105" s="41"/>
      <c r="F105" s="43"/>
      <c r="G105" s="42"/>
    </row>
    <row r="106" spans="2:7" ht="18" customHeight="1" x14ac:dyDescent="0.15">
      <c r="B106" s="36">
        <v>48</v>
      </c>
      <c r="C106" s="37" t="s">
        <v>124</v>
      </c>
      <c r="D106" s="37"/>
      <c r="E106" s="37" t="s">
        <v>125</v>
      </c>
      <c r="F106" s="38">
        <v>1900</v>
      </c>
      <c r="G106" s="39"/>
    </row>
    <row r="107" spans="2:7" ht="18" customHeight="1" x14ac:dyDescent="0.15">
      <c r="B107" s="40"/>
      <c r="C107" s="41"/>
      <c r="D107" s="41"/>
      <c r="E107" s="41"/>
      <c r="F107" s="43"/>
      <c r="G107" s="42"/>
    </row>
    <row r="108" spans="2:7" ht="18" customHeight="1" x14ac:dyDescent="0.15">
      <c r="B108" s="36"/>
      <c r="C108" s="37"/>
      <c r="D108" s="37"/>
      <c r="E108" s="37"/>
      <c r="F108" s="38"/>
      <c r="G108" s="39"/>
    </row>
    <row r="109" spans="2:7" ht="18" customHeight="1" x14ac:dyDescent="0.15">
      <c r="B109" s="40"/>
      <c r="C109" s="41"/>
      <c r="D109" s="41"/>
      <c r="E109" s="41"/>
      <c r="F109" s="43"/>
      <c r="G109" s="42"/>
    </row>
    <row r="110" spans="2:7" ht="18" customHeight="1" x14ac:dyDescent="0.15">
      <c r="B110" s="36"/>
      <c r="C110" s="37"/>
      <c r="D110" s="37"/>
      <c r="E110" s="37"/>
      <c r="F110" s="38"/>
      <c r="G110" s="39"/>
    </row>
    <row r="111" spans="2:7" ht="18" customHeight="1" x14ac:dyDescent="0.15">
      <c r="B111" s="40"/>
      <c r="C111" s="41"/>
      <c r="D111" s="41"/>
      <c r="E111" s="41"/>
      <c r="F111" s="43"/>
      <c r="G111" s="42"/>
    </row>
    <row r="112" spans="2:7" ht="18" customHeight="1" x14ac:dyDescent="0.15">
      <c r="B112" s="36"/>
      <c r="C112" s="37"/>
      <c r="D112" s="37"/>
      <c r="E112" s="37"/>
      <c r="F112" s="38"/>
      <c r="G112" s="39"/>
    </row>
    <row r="113" spans="2:7" ht="18" customHeight="1" x14ac:dyDescent="0.15">
      <c r="B113" s="40"/>
      <c r="C113" s="41"/>
      <c r="D113" s="41"/>
      <c r="E113" s="41"/>
      <c r="F113" s="43"/>
      <c r="G113" s="42"/>
    </row>
    <row r="114" spans="2:7" ht="18" customHeight="1" x14ac:dyDescent="0.15">
      <c r="B114" s="36"/>
      <c r="C114" s="37"/>
      <c r="D114" s="37"/>
      <c r="E114" s="37"/>
      <c r="F114" s="38"/>
      <c r="G114" s="39"/>
    </row>
    <row r="115" spans="2:7" ht="18" customHeight="1" x14ac:dyDescent="0.15">
      <c r="B115" s="40"/>
      <c r="C115" s="41"/>
      <c r="D115" s="41"/>
      <c r="E115" s="41"/>
      <c r="F115" s="43"/>
      <c r="G115" s="42"/>
    </row>
    <row r="116" spans="2:7" ht="18" customHeight="1" x14ac:dyDescent="0.15">
      <c r="B116" s="36"/>
      <c r="C116" s="37"/>
      <c r="D116" s="37"/>
      <c r="E116" s="37"/>
      <c r="F116" s="38"/>
      <c r="G116" s="39"/>
    </row>
    <row r="117" spans="2:7" ht="18" customHeight="1" x14ac:dyDescent="0.15">
      <c r="B117" s="40"/>
      <c r="C117" s="41"/>
      <c r="D117" s="41"/>
      <c r="E117" s="41"/>
      <c r="F117" s="43"/>
      <c r="G117" s="42"/>
    </row>
    <row r="118" spans="2:7" ht="18" customHeight="1" x14ac:dyDescent="0.15">
      <c r="B118" s="36"/>
      <c r="C118" s="37"/>
      <c r="D118" s="37"/>
      <c r="E118" s="37"/>
      <c r="F118" s="38"/>
      <c r="G118" s="39"/>
    </row>
    <row r="119" spans="2:7" ht="18" customHeight="1" x14ac:dyDescent="0.15">
      <c r="B119" s="32"/>
      <c r="C119" s="41"/>
      <c r="D119" s="41"/>
      <c r="E119" s="41"/>
      <c r="F119" s="43"/>
      <c r="G119" s="42"/>
    </row>
    <row r="120" spans="2:7" ht="18" customHeight="1" x14ac:dyDescent="0.15">
      <c r="B120" s="36"/>
      <c r="C120" s="37"/>
      <c r="D120" s="37"/>
      <c r="E120" s="37"/>
      <c r="F120" s="38"/>
      <c r="G120" s="39"/>
    </row>
    <row r="121" spans="2:7" ht="18" customHeight="1" x14ac:dyDescent="0.15">
      <c r="B121" s="40"/>
      <c r="C121" s="41"/>
      <c r="D121" s="41"/>
      <c r="E121" s="41"/>
      <c r="F121" s="43"/>
      <c r="G121" s="42"/>
    </row>
    <row r="122" spans="2:7" ht="18" customHeight="1" thickBot="1" x14ac:dyDescent="0.2">
      <c r="B122" s="46"/>
      <c r="C122" s="47"/>
      <c r="D122" s="47"/>
      <c r="E122" s="47"/>
      <c r="F122" s="48"/>
      <c r="G122" s="49"/>
    </row>
  </sheetData>
  <mergeCells count="4">
    <mergeCell ref="D3:F3"/>
    <mergeCell ref="D33:F33"/>
    <mergeCell ref="D63:F63"/>
    <mergeCell ref="D93:F93"/>
  </mergeCells>
  <phoneticPr fontId="3"/>
  <printOptions horizontalCentered="1" verticalCentered="1"/>
  <pageMargins left="0.59055118110236227" right="0.59055118110236227" top="0.98425196850393704" bottom="0" header="0" footer="0"/>
  <pageSetup paperSize="9" scale="99" orientation="landscape" r:id="rId1"/>
  <headerFooter alignWithMargins="0"/>
  <rowBreaks count="1" manualBreakCount="1">
    <brk id="32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view="pageBreakPreview" zoomScale="115" zoomScaleNormal="100" zoomScaleSheetLayoutView="115" workbookViewId="0">
      <selection activeCell="S13" sqref="S13:Y13"/>
    </sheetView>
  </sheetViews>
  <sheetFormatPr defaultColWidth="2.375" defaultRowHeight="13.5" customHeight="1" x14ac:dyDescent="0.15"/>
  <cols>
    <col min="1" max="16384" width="2.375" style="130"/>
  </cols>
  <sheetData>
    <row r="1" spans="1:53" ht="13.5" customHeight="1" x14ac:dyDescent="0.1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9"/>
    </row>
    <row r="2" spans="1:53" ht="13.5" customHeight="1" x14ac:dyDescent="0.15">
      <c r="A2" s="131"/>
      <c r="B2" s="212"/>
      <c r="C2" s="408" t="s">
        <v>340</v>
      </c>
      <c r="D2" s="408"/>
      <c r="E2" s="409">
        <v>7</v>
      </c>
      <c r="F2" s="409"/>
      <c r="G2" s="408" t="s">
        <v>312</v>
      </c>
      <c r="H2" s="408"/>
      <c r="I2" s="408"/>
      <c r="J2" s="408"/>
      <c r="K2" s="408"/>
      <c r="L2" s="382" t="s">
        <v>313</v>
      </c>
      <c r="M2" s="382"/>
      <c r="N2" s="382"/>
      <c r="O2" s="382"/>
      <c r="P2" s="382"/>
      <c r="Q2" s="382"/>
      <c r="R2" s="382"/>
      <c r="S2" s="382"/>
      <c r="T2" s="38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212"/>
      <c r="AW2" s="210"/>
      <c r="AX2" s="210"/>
      <c r="AY2" s="210"/>
      <c r="AZ2" s="210"/>
      <c r="BA2" s="133"/>
    </row>
    <row r="3" spans="1:53" ht="13.5" customHeight="1" x14ac:dyDescent="0.15">
      <c r="A3" s="131"/>
      <c r="B3" s="210"/>
      <c r="F3" s="210"/>
      <c r="G3" s="210"/>
      <c r="H3" s="210"/>
      <c r="I3" s="212"/>
      <c r="J3" s="132"/>
      <c r="K3" s="134"/>
      <c r="L3" s="134"/>
      <c r="M3" s="134"/>
      <c r="N3" s="134"/>
      <c r="O3" s="398" t="s">
        <v>314</v>
      </c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135"/>
      <c r="AO3" s="135"/>
      <c r="AP3" s="135"/>
      <c r="AQ3" s="134"/>
      <c r="AR3" s="134"/>
      <c r="AS3" s="134"/>
      <c r="AT3" s="134"/>
      <c r="AU3" s="132"/>
      <c r="AV3" s="132"/>
      <c r="AW3" s="132"/>
      <c r="AX3" s="132"/>
      <c r="AY3" s="132"/>
      <c r="AZ3" s="132"/>
      <c r="BA3" s="136"/>
    </row>
    <row r="4" spans="1:53" ht="13.5" customHeight="1" x14ac:dyDescent="0.15">
      <c r="A4" s="131"/>
      <c r="B4" s="212"/>
      <c r="C4" s="212"/>
      <c r="D4" s="212"/>
      <c r="E4" s="212"/>
      <c r="F4" s="212"/>
      <c r="G4" s="212"/>
      <c r="H4" s="212"/>
      <c r="I4" s="212"/>
      <c r="J4" s="132"/>
      <c r="K4" s="132"/>
      <c r="L4" s="132"/>
      <c r="M4" s="132"/>
      <c r="N4" s="132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135"/>
      <c r="AO4" s="135"/>
      <c r="AP4" s="135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6"/>
    </row>
    <row r="5" spans="1:53" ht="13.5" customHeight="1" x14ac:dyDescent="0.15">
      <c r="A5" s="131"/>
      <c r="B5" s="212"/>
      <c r="C5" s="212"/>
      <c r="D5" s="212"/>
      <c r="E5" s="212"/>
      <c r="F5" s="212"/>
      <c r="G5" s="212"/>
      <c r="H5" s="212"/>
      <c r="I5" s="21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7"/>
      <c r="AO5" s="137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6"/>
    </row>
    <row r="6" spans="1:53" ht="13.5" customHeight="1" x14ac:dyDescent="0.15">
      <c r="A6" s="131"/>
      <c r="B6" s="210"/>
      <c r="C6" s="210"/>
      <c r="D6" s="210"/>
      <c r="E6" s="210"/>
      <c r="F6" s="210"/>
      <c r="G6" s="210"/>
      <c r="H6" s="210"/>
      <c r="I6" s="212"/>
      <c r="J6" s="132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382" t="s">
        <v>315</v>
      </c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99"/>
    </row>
    <row r="7" spans="1:53" ht="13.5" customHeight="1" x14ac:dyDescent="0.15">
      <c r="A7" s="400" t="s">
        <v>316</v>
      </c>
      <c r="B7" s="401"/>
      <c r="C7" s="401"/>
      <c r="D7" s="401"/>
      <c r="E7" s="401"/>
      <c r="F7" s="401" t="s">
        <v>317</v>
      </c>
      <c r="G7" s="401"/>
      <c r="H7" s="401"/>
      <c r="I7" s="401"/>
      <c r="J7" s="401"/>
      <c r="K7" s="401" t="s">
        <v>318</v>
      </c>
      <c r="L7" s="401"/>
      <c r="M7" s="401"/>
      <c r="N7" s="401"/>
      <c r="O7" s="401"/>
      <c r="P7" s="401" t="s">
        <v>319</v>
      </c>
      <c r="Q7" s="401"/>
      <c r="R7" s="401"/>
      <c r="S7" s="401"/>
      <c r="T7" s="401"/>
      <c r="U7" s="401" t="s">
        <v>320</v>
      </c>
      <c r="V7" s="401"/>
      <c r="W7" s="401"/>
      <c r="X7" s="401"/>
      <c r="Y7" s="401"/>
      <c r="Z7" s="401" t="s">
        <v>321</v>
      </c>
      <c r="AA7" s="401"/>
      <c r="AB7" s="401"/>
      <c r="AC7" s="401"/>
      <c r="AD7" s="401"/>
      <c r="AE7" s="401" t="s">
        <v>322</v>
      </c>
      <c r="AF7" s="401"/>
      <c r="AG7" s="401"/>
      <c r="AH7" s="401"/>
      <c r="AI7" s="401"/>
      <c r="AJ7" s="401" t="s">
        <v>323</v>
      </c>
      <c r="AK7" s="401"/>
      <c r="AL7" s="401"/>
      <c r="AM7" s="401"/>
      <c r="AN7" s="401"/>
      <c r="AO7" s="401" t="s">
        <v>324</v>
      </c>
      <c r="AP7" s="401"/>
      <c r="AQ7" s="401"/>
      <c r="AR7" s="401"/>
      <c r="AS7" s="401"/>
      <c r="AT7" s="404"/>
      <c r="AU7" s="404"/>
      <c r="AV7" s="404"/>
      <c r="AW7" s="404"/>
      <c r="AX7" s="404"/>
      <c r="AY7" s="404"/>
      <c r="AZ7" s="404"/>
      <c r="BA7" s="405"/>
    </row>
    <row r="8" spans="1:53" ht="13.5" customHeight="1" x14ac:dyDescent="0.15">
      <c r="A8" s="402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6"/>
      <c r="AU8" s="406"/>
      <c r="AV8" s="406"/>
      <c r="AW8" s="406"/>
      <c r="AX8" s="406"/>
      <c r="AY8" s="406"/>
      <c r="AZ8" s="406"/>
      <c r="BA8" s="407"/>
    </row>
    <row r="9" spans="1:53" ht="13.5" customHeight="1" x14ac:dyDescent="0.15">
      <c r="A9" s="395"/>
      <c r="B9" s="384"/>
      <c r="C9" s="384"/>
      <c r="D9" s="384"/>
      <c r="E9" s="385"/>
      <c r="F9" s="383"/>
      <c r="G9" s="384"/>
      <c r="H9" s="384"/>
      <c r="I9" s="384"/>
      <c r="J9" s="385"/>
      <c r="K9" s="383"/>
      <c r="L9" s="384"/>
      <c r="M9" s="384"/>
      <c r="N9" s="384"/>
      <c r="O9" s="385"/>
      <c r="P9" s="383"/>
      <c r="Q9" s="384"/>
      <c r="R9" s="384"/>
      <c r="S9" s="384"/>
      <c r="T9" s="385"/>
      <c r="U9" s="383"/>
      <c r="V9" s="384"/>
      <c r="W9" s="384"/>
      <c r="X9" s="384"/>
      <c r="Y9" s="385"/>
      <c r="Z9" s="383"/>
      <c r="AA9" s="384"/>
      <c r="AB9" s="384"/>
      <c r="AC9" s="384"/>
      <c r="AD9" s="385"/>
      <c r="AE9" s="383"/>
      <c r="AF9" s="384"/>
      <c r="AG9" s="384"/>
      <c r="AH9" s="384"/>
      <c r="AI9" s="385"/>
      <c r="AJ9" s="383"/>
      <c r="AK9" s="384"/>
      <c r="AL9" s="384"/>
      <c r="AM9" s="384"/>
      <c r="AN9" s="385"/>
      <c r="AO9" s="383"/>
      <c r="AP9" s="384"/>
      <c r="AQ9" s="384"/>
      <c r="AR9" s="384"/>
      <c r="AS9" s="385"/>
      <c r="AT9" s="383"/>
      <c r="AU9" s="384"/>
      <c r="AV9" s="384"/>
      <c r="AW9" s="384"/>
      <c r="AX9" s="384"/>
      <c r="AY9" s="384"/>
      <c r="AZ9" s="384"/>
      <c r="BA9" s="392"/>
    </row>
    <row r="10" spans="1:53" ht="13.5" customHeight="1" x14ac:dyDescent="0.15">
      <c r="A10" s="396"/>
      <c r="B10" s="387"/>
      <c r="C10" s="387"/>
      <c r="D10" s="387"/>
      <c r="E10" s="388"/>
      <c r="F10" s="386"/>
      <c r="G10" s="387"/>
      <c r="H10" s="387"/>
      <c r="I10" s="387"/>
      <c r="J10" s="388"/>
      <c r="K10" s="386"/>
      <c r="L10" s="387"/>
      <c r="M10" s="387"/>
      <c r="N10" s="387"/>
      <c r="O10" s="388"/>
      <c r="P10" s="386"/>
      <c r="Q10" s="387"/>
      <c r="R10" s="387"/>
      <c r="S10" s="387"/>
      <c r="T10" s="388"/>
      <c r="U10" s="386"/>
      <c r="V10" s="387"/>
      <c r="W10" s="387"/>
      <c r="X10" s="387"/>
      <c r="Y10" s="388"/>
      <c r="Z10" s="386"/>
      <c r="AA10" s="387"/>
      <c r="AB10" s="387"/>
      <c r="AC10" s="387"/>
      <c r="AD10" s="388"/>
      <c r="AE10" s="386"/>
      <c r="AF10" s="387"/>
      <c r="AG10" s="387"/>
      <c r="AH10" s="387"/>
      <c r="AI10" s="388"/>
      <c r="AJ10" s="386"/>
      <c r="AK10" s="387"/>
      <c r="AL10" s="387"/>
      <c r="AM10" s="387"/>
      <c r="AN10" s="388"/>
      <c r="AO10" s="386"/>
      <c r="AP10" s="387"/>
      <c r="AQ10" s="387"/>
      <c r="AR10" s="387"/>
      <c r="AS10" s="388"/>
      <c r="AT10" s="386"/>
      <c r="AU10" s="387"/>
      <c r="AV10" s="387"/>
      <c r="AW10" s="387"/>
      <c r="AX10" s="387"/>
      <c r="AY10" s="387"/>
      <c r="AZ10" s="387"/>
      <c r="BA10" s="393"/>
    </row>
    <row r="11" spans="1:53" ht="13.5" customHeight="1" x14ac:dyDescent="0.15">
      <c r="A11" s="397"/>
      <c r="B11" s="390"/>
      <c r="C11" s="390"/>
      <c r="D11" s="390"/>
      <c r="E11" s="391"/>
      <c r="F11" s="389"/>
      <c r="G11" s="390"/>
      <c r="H11" s="390"/>
      <c r="I11" s="390"/>
      <c r="J11" s="391"/>
      <c r="K11" s="389"/>
      <c r="L11" s="390"/>
      <c r="M11" s="390"/>
      <c r="N11" s="390"/>
      <c r="O11" s="391"/>
      <c r="P11" s="389"/>
      <c r="Q11" s="390"/>
      <c r="R11" s="390"/>
      <c r="S11" s="390"/>
      <c r="T11" s="391"/>
      <c r="U11" s="389"/>
      <c r="V11" s="390"/>
      <c r="W11" s="390"/>
      <c r="X11" s="390"/>
      <c r="Y11" s="391"/>
      <c r="Z11" s="389"/>
      <c r="AA11" s="390"/>
      <c r="AB11" s="390"/>
      <c r="AC11" s="390"/>
      <c r="AD11" s="391"/>
      <c r="AE11" s="389"/>
      <c r="AF11" s="390"/>
      <c r="AG11" s="390"/>
      <c r="AH11" s="390"/>
      <c r="AI11" s="391"/>
      <c r="AJ11" s="389"/>
      <c r="AK11" s="390"/>
      <c r="AL11" s="390"/>
      <c r="AM11" s="390"/>
      <c r="AN11" s="391"/>
      <c r="AO11" s="389"/>
      <c r="AP11" s="390"/>
      <c r="AQ11" s="390"/>
      <c r="AR11" s="390"/>
      <c r="AS11" s="391"/>
      <c r="AT11" s="389"/>
      <c r="AU11" s="390"/>
      <c r="AV11" s="390"/>
      <c r="AW11" s="390"/>
      <c r="AX11" s="390"/>
      <c r="AY11" s="390"/>
      <c r="AZ11" s="390"/>
      <c r="BA11" s="394"/>
    </row>
    <row r="12" spans="1:53" ht="13.5" customHeight="1" x14ac:dyDescent="0.1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375" t="s">
        <v>325</v>
      </c>
      <c r="AH12" s="375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8"/>
    </row>
    <row r="13" spans="1:53" ht="13.5" customHeight="1" x14ac:dyDescent="0.15">
      <c r="A13" s="141"/>
      <c r="B13" s="132"/>
      <c r="C13" s="210"/>
      <c r="D13" s="365" t="s">
        <v>326</v>
      </c>
      <c r="E13" s="365"/>
      <c r="F13" s="365"/>
      <c r="G13" s="132"/>
      <c r="H13" s="132"/>
      <c r="I13" s="132"/>
      <c r="J13" s="132"/>
      <c r="K13" s="132"/>
      <c r="L13" s="132"/>
      <c r="M13" s="142"/>
      <c r="N13" s="132"/>
      <c r="O13" s="132"/>
      <c r="P13" s="143" t="s">
        <v>327</v>
      </c>
      <c r="Q13" s="132"/>
      <c r="R13" s="132"/>
      <c r="S13" s="381">
        <v>45848</v>
      </c>
      <c r="T13" s="381"/>
      <c r="U13" s="381"/>
      <c r="V13" s="381"/>
      <c r="W13" s="381"/>
      <c r="X13" s="381"/>
      <c r="Y13" s="381"/>
      <c r="Z13" s="143"/>
      <c r="AA13" s="143"/>
      <c r="AB13" s="143"/>
      <c r="AC13" s="143"/>
      <c r="AD13" s="143"/>
      <c r="AE13" s="143"/>
      <c r="AF13" s="143"/>
      <c r="AG13" s="376"/>
      <c r="AH13" s="376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80"/>
    </row>
    <row r="14" spans="1:53" ht="13.5" customHeight="1" x14ac:dyDescent="0.15">
      <c r="A14" s="14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4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376"/>
      <c r="AH14" s="376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80"/>
    </row>
    <row r="15" spans="1:53" ht="13.5" customHeight="1" x14ac:dyDescent="0.15">
      <c r="A15" s="141"/>
      <c r="B15" s="132"/>
      <c r="C15" s="210"/>
      <c r="D15" s="365" t="s">
        <v>328</v>
      </c>
      <c r="E15" s="365"/>
      <c r="F15" s="365"/>
      <c r="G15" s="365"/>
      <c r="H15" s="365"/>
      <c r="I15" s="365"/>
      <c r="J15" s="365"/>
      <c r="K15" s="210"/>
      <c r="L15" s="132"/>
      <c r="M15" s="142"/>
      <c r="N15" s="132"/>
      <c r="O15" s="132"/>
      <c r="P15" s="143" t="s">
        <v>329</v>
      </c>
      <c r="Q15" s="132"/>
      <c r="R15" s="132"/>
      <c r="S15" s="381">
        <v>46052</v>
      </c>
      <c r="T15" s="381"/>
      <c r="U15" s="381"/>
      <c r="V15" s="381"/>
      <c r="W15" s="381"/>
      <c r="X15" s="381"/>
      <c r="Y15" s="381"/>
      <c r="Z15" s="143"/>
      <c r="AA15" s="143"/>
      <c r="AB15" s="143"/>
      <c r="AC15" s="143"/>
      <c r="AD15" s="143"/>
      <c r="AE15" s="143"/>
      <c r="AF15" s="143"/>
      <c r="AG15" s="376"/>
      <c r="AH15" s="376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80"/>
    </row>
    <row r="16" spans="1:53" ht="13.5" customHeight="1" x14ac:dyDescent="0.15">
      <c r="A16" s="131"/>
      <c r="B16" s="212"/>
      <c r="C16" s="212"/>
      <c r="D16" s="212"/>
      <c r="E16" s="212"/>
      <c r="F16" s="212"/>
      <c r="G16" s="212"/>
      <c r="H16" s="212"/>
      <c r="I16" s="212"/>
      <c r="J16" s="132"/>
      <c r="K16" s="132"/>
      <c r="L16" s="132"/>
      <c r="M16" s="14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376"/>
      <c r="AH16" s="376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80"/>
    </row>
    <row r="17" spans="1:53" ht="13.5" customHeight="1" x14ac:dyDescent="0.15">
      <c r="A17" s="144"/>
      <c r="B17" s="209"/>
      <c r="C17" s="209"/>
      <c r="D17" s="355" t="s">
        <v>330</v>
      </c>
      <c r="E17" s="356"/>
      <c r="F17" s="356"/>
      <c r="G17" s="356"/>
      <c r="H17" s="356"/>
      <c r="I17" s="356"/>
      <c r="J17" s="356"/>
      <c r="K17" s="139"/>
      <c r="L17" s="139"/>
      <c r="M17" s="140"/>
      <c r="N17" s="145"/>
      <c r="O17" s="139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6"/>
      <c r="AH17" s="376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80"/>
    </row>
    <row r="18" spans="1:53" ht="13.5" customHeight="1" x14ac:dyDescent="0.15">
      <c r="A18" s="146"/>
      <c r="B18" s="147"/>
      <c r="C18" s="147"/>
      <c r="D18" s="357"/>
      <c r="E18" s="357"/>
      <c r="F18" s="357"/>
      <c r="G18" s="357"/>
      <c r="H18" s="357"/>
      <c r="I18" s="357"/>
      <c r="J18" s="357"/>
      <c r="K18" s="148"/>
      <c r="L18" s="148"/>
      <c r="M18" s="149"/>
      <c r="N18" s="150"/>
      <c r="O18" s="148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6"/>
      <c r="AH18" s="376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80"/>
    </row>
    <row r="19" spans="1:53" ht="13.5" customHeight="1" x14ac:dyDescent="0.15">
      <c r="A19" s="131"/>
      <c r="B19" s="212"/>
      <c r="C19" s="212"/>
      <c r="D19" s="365" t="s">
        <v>331</v>
      </c>
      <c r="E19" s="366"/>
      <c r="F19" s="366"/>
      <c r="G19" s="366"/>
      <c r="H19" s="366"/>
      <c r="I19" s="211"/>
      <c r="J19" s="211"/>
      <c r="K19" s="132"/>
      <c r="L19" s="132"/>
      <c r="M19" s="142"/>
      <c r="N19" s="132"/>
      <c r="O19" s="13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76"/>
      <c r="AH19" s="376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80"/>
    </row>
    <row r="20" spans="1:53" ht="13.5" customHeight="1" x14ac:dyDescent="0.15">
      <c r="A20" s="131"/>
      <c r="B20" s="210"/>
      <c r="C20" s="210"/>
      <c r="D20" s="366"/>
      <c r="E20" s="366"/>
      <c r="F20" s="366"/>
      <c r="G20" s="366"/>
      <c r="H20" s="366"/>
      <c r="I20" s="211"/>
      <c r="J20" s="211"/>
      <c r="K20" s="132"/>
      <c r="L20" s="132"/>
      <c r="M20" s="142"/>
      <c r="N20" s="132"/>
      <c r="O20" s="13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76"/>
      <c r="AH20" s="376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80"/>
    </row>
    <row r="21" spans="1:53" ht="13.5" customHeight="1" x14ac:dyDescent="0.15">
      <c r="A21" s="131"/>
      <c r="B21" s="212"/>
      <c r="C21" s="212"/>
      <c r="D21" s="365" t="s">
        <v>332</v>
      </c>
      <c r="E21" s="366"/>
      <c r="F21" s="366"/>
      <c r="G21" s="366"/>
      <c r="H21" s="366"/>
      <c r="I21" s="366"/>
      <c r="J21" s="366"/>
      <c r="K21" s="132"/>
      <c r="L21" s="132"/>
      <c r="M21" s="142"/>
      <c r="N21" s="132"/>
      <c r="O21" s="13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76"/>
      <c r="AH21" s="376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80"/>
    </row>
    <row r="22" spans="1:53" ht="13.5" customHeight="1" x14ac:dyDescent="0.15">
      <c r="A22" s="131"/>
      <c r="B22" s="212"/>
      <c r="C22" s="212"/>
      <c r="D22" s="366"/>
      <c r="E22" s="366"/>
      <c r="F22" s="366"/>
      <c r="G22" s="366"/>
      <c r="H22" s="366"/>
      <c r="I22" s="366"/>
      <c r="J22" s="366"/>
      <c r="K22" s="132"/>
      <c r="L22" s="132"/>
      <c r="M22" s="142"/>
      <c r="N22" s="151"/>
      <c r="O22" s="151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76"/>
      <c r="AH22" s="376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80"/>
    </row>
    <row r="23" spans="1:53" ht="13.5" customHeight="1" x14ac:dyDescent="0.15">
      <c r="A23" s="144"/>
      <c r="B23" s="209"/>
      <c r="C23" s="209"/>
      <c r="D23" s="355" t="s">
        <v>333</v>
      </c>
      <c r="E23" s="356"/>
      <c r="F23" s="356"/>
      <c r="G23" s="356"/>
      <c r="H23" s="356"/>
      <c r="I23" s="356"/>
      <c r="J23" s="356"/>
      <c r="K23" s="139"/>
      <c r="L23" s="139"/>
      <c r="M23" s="140"/>
      <c r="N23" s="145"/>
      <c r="O23" s="139"/>
      <c r="P23" s="370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152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4"/>
    </row>
    <row r="24" spans="1:53" ht="13.5" customHeight="1" x14ac:dyDescent="0.15">
      <c r="A24" s="146"/>
      <c r="B24" s="147"/>
      <c r="C24" s="147"/>
      <c r="D24" s="357"/>
      <c r="E24" s="357"/>
      <c r="F24" s="357"/>
      <c r="G24" s="357"/>
      <c r="H24" s="357"/>
      <c r="I24" s="357"/>
      <c r="J24" s="357"/>
      <c r="K24" s="155"/>
      <c r="L24" s="155"/>
      <c r="M24" s="156"/>
      <c r="N24" s="157"/>
      <c r="O24" s="158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373"/>
      <c r="AZ24" s="373"/>
      <c r="BA24" s="374"/>
    </row>
    <row r="25" spans="1:53" ht="13.5" customHeight="1" x14ac:dyDescent="0.15">
      <c r="A25" s="144"/>
      <c r="B25" s="160"/>
      <c r="C25" s="160"/>
      <c r="D25" s="355" t="s">
        <v>334</v>
      </c>
      <c r="E25" s="356"/>
      <c r="F25" s="356"/>
      <c r="G25" s="356"/>
      <c r="H25" s="356"/>
      <c r="I25" s="356"/>
      <c r="J25" s="356"/>
      <c r="K25" s="161"/>
      <c r="L25" s="161"/>
      <c r="M25" s="162"/>
      <c r="N25" s="163"/>
      <c r="O25" s="161"/>
      <c r="P25" s="358" t="s">
        <v>394</v>
      </c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60"/>
    </row>
    <row r="26" spans="1:53" ht="13.5" customHeight="1" x14ac:dyDescent="0.15">
      <c r="A26" s="146"/>
      <c r="B26" s="164"/>
      <c r="C26" s="164"/>
      <c r="D26" s="357"/>
      <c r="E26" s="357"/>
      <c r="F26" s="357"/>
      <c r="G26" s="357"/>
      <c r="H26" s="357"/>
      <c r="I26" s="357"/>
      <c r="J26" s="357"/>
      <c r="K26" s="158"/>
      <c r="L26" s="158"/>
      <c r="M26" s="165"/>
      <c r="N26" s="157"/>
      <c r="O26" s="158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2"/>
    </row>
    <row r="27" spans="1:53" ht="13.5" customHeight="1" x14ac:dyDescent="0.15">
      <c r="A27" s="144"/>
      <c r="B27" s="160"/>
      <c r="C27" s="160"/>
      <c r="D27" s="160"/>
      <c r="E27" s="160"/>
      <c r="F27" s="160"/>
      <c r="G27" s="160"/>
      <c r="H27" s="160"/>
      <c r="I27" s="161"/>
      <c r="J27" s="161"/>
      <c r="K27" s="161"/>
      <c r="L27" s="161"/>
      <c r="M27" s="162"/>
      <c r="N27" s="166"/>
      <c r="O27" s="167"/>
      <c r="P27" s="167"/>
      <c r="Q27" s="167"/>
      <c r="R27" s="167"/>
      <c r="S27" s="167"/>
      <c r="T27" s="167"/>
      <c r="U27" s="167"/>
      <c r="V27" s="167"/>
      <c r="W27" s="168"/>
      <c r="X27" s="169"/>
      <c r="Y27" s="363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70"/>
    </row>
    <row r="28" spans="1:53" ht="13.5" customHeight="1" x14ac:dyDescent="0.15">
      <c r="A28" s="141"/>
      <c r="B28" s="132"/>
      <c r="C28" s="132"/>
      <c r="D28" s="365" t="s">
        <v>335</v>
      </c>
      <c r="E28" s="365"/>
      <c r="F28" s="365"/>
      <c r="G28" s="365"/>
      <c r="H28" s="365"/>
      <c r="I28" s="365"/>
      <c r="J28" s="365"/>
      <c r="K28" s="132"/>
      <c r="L28" s="132"/>
      <c r="M28" s="142"/>
      <c r="N28" s="132"/>
      <c r="O28" s="132"/>
      <c r="P28" s="132"/>
      <c r="Q28" s="132"/>
      <c r="R28" s="132"/>
      <c r="S28" s="132"/>
      <c r="T28" s="132"/>
      <c r="U28" s="132"/>
      <c r="V28" s="132"/>
      <c r="W28" s="169"/>
      <c r="X28" s="169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70"/>
    </row>
    <row r="29" spans="1:53" ht="13.5" customHeight="1" x14ac:dyDescent="0.15">
      <c r="A29" s="141"/>
      <c r="B29" s="132"/>
      <c r="C29" s="132"/>
      <c r="D29" s="366"/>
      <c r="E29" s="366"/>
      <c r="F29" s="366"/>
      <c r="G29" s="366"/>
      <c r="H29" s="366"/>
      <c r="I29" s="366"/>
      <c r="J29" s="366"/>
      <c r="K29" s="132"/>
      <c r="L29" s="132"/>
      <c r="M29" s="142"/>
      <c r="N29" s="132"/>
      <c r="O29" s="132"/>
      <c r="P29" s="132"/>
      <c r="Q29" s="132"/>
      <c r="R29" s="132"/>
      <c r="S29" s="132"/>
      <c r="T29" s="137"/>
      <c r="U29" s="367" t="s">
        <v>336</v>
      </c>
      <c r="V29" s="367"/>
      <c r="W29" s="137"/>
      <c r="X29" s="171"/>
      <c r="Y29" s="368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167"/>
      <c r="AQ29" s="367" t="s">
        <v>337</v>
      </c>
      <c r="AR29" s="369"/>
      <c r="AS29" s="369"/>
      <c r="AT29" s="369"/>
      <c r="AU29" s="167"/>
      <c r="AV29" s="167"/>
      <c r="AW29" s="167"/>
      <c r="AX29" s="167"/>
      <c r="AY29" s="167"/>
      <c r="AZ29" s="167"/>
      <c r="BA29" s="170"/>
    </row>
    <row r="30" spans="1:53" ht="13.5" customHeight="1" x14ac:dyDescent="0.15">
      <c r="A30" s="172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9"/>
      <c r="N30" s="166"/>
      <c r="O30" s="173"/>
      <c r="P30" s="173"/>
      <c r="Q30" s="173"/>
      <c r="R30" s="173"/>
      <c r="S30" s="173"/>
      <c r="T30" s="135"/>
      <c r="U30" s="367"/>
      <c r="V30" s="367"/>
      <c r="W30" s="171"/>
      <c r="X30" s="171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173"/>
      <c r="AQ30" s="369"/>
      <c r="AR30" s="369"/>
      <c r="AS30" s="369"/>
      <c r="AT30" s="369"/>
      <c r="AU30" s="173"/>
      <c r="AV30" s="173"/>
      <c r="AW30" s="173"/>
      <c r="AX30" s="173"/>
      <c r="AY30" s="173"/>
      <c r="AZ30" s="173"/>
      <c r="BA30" s="174"/>
    </row>
    <row r="31" spans="1:53" ht="13.5" customHeight="1" x14ac:dyDescent="0.15">
      <c r="A31" s="141"/>
      <c r="B31" s="132"/>
      <c r="C31" s="143"/>
      <c r="D31" s="143"/>
      <c r="E31" s="143"/>
      <c r="F31" s="143"/>
      <c r="G31" s="143"/>
      <c r="H31" s="143"/>
      <c r="I31" s="143"/>
      <c r="J31" s="175"/>
      <c r="K31" s="175"/>
      <c r="L31" s="175"/>
      <c r="M31" s="176"/>
      <c r="N31" s="215" t="s">
        <v>452</v>
      </c>
      <c r="O31" s="204" t="s">
        <v>449</v>
      </c>
      <c r="P31" s="204"/>
      <c r="Q31" s="204"/>
      <c r="R31" s="204"/>
      <c r="S31" s="204"/>
      <c r="T31" s="204"/>
      <c r="U31" s="204"/>
      <c r="V31" s="204"/>
      <c r="W31" s="204"/>
      <c r="X31" s="203"/>
      <c r="Y31" s="203"/>
      <c r="Z31" s="203"/>
      <c r="AA31" s="203"/>
      <c r="AB31" s="203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8"/>
    </row>
    <row r="32" spans="1:53" ht="13.5" customHeight="1" x14ac:dyDescent="0.15">
      <c r="A32" s="141"/>
      <c r="B32" s="132"/>
      <c r="C32" s="143"/>
      <c r="D32" s="143"/>
      <c r="E32" s="143"/>
      <c r="F32" s="143"/>
      <c r="G32" s="143"/>
      <c r="H32" s="143"/>
      <c r="I32" s="143"/>
      <c r="J32" s="175"/>
      <c r="K32" s="175"/>
      <c r="L32" s="175"/>
      <c r="M32" s="176"/>
      <c r="N32" s="179" t="s">
        <v>453</v>
      </c>
      <c r="O32" s="171" t="s">
        <v>450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80"/>
    </row>
    <row r="33" spans="1:53" ht="13.5" customHeight="1" x14ac:dyDescent="0.15">
      <c r="A33" s="141"/>
      <c r="B33" s="132"/>
      <c r="C33" s="143"/>
      <c r="D33" s="143"/>
      <c r="E33" s="143"/>
      <c r="F33" s="143"/>
      <c r="G33" s="143"/>
      <c r="H33" s="143"/>
      <c r="I33" s="143"/>
      <c r="J33" s="175"/>
      <c r="K33" s="175"/>
      <c r="L33" s="175"/>
      <c r="M33" s="176"/>
      <c r="N33" s="179" t="s">
        <v>453</v>
      </c>
      <c r="O33" s="171" t="s">
        <v>451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80"/>
    </row>
    <row r="34" spans="1:53" ht="13.5" customHeight="1" x14ac:dyDescent="0.15">
      <c r="A34" s="141"/>
      <c r="B34" s="132"/>
      <c r="C34" s="143"/>
      <c r="D34" s="366" t="s">
        <v>338</v>
      </c>
      <c r="E34" s="366"/>
      <c r="F34" s="366"/>
      <c r="G34" s="366"/>
      <c r="H34" s="366"/>
      <c r="I34" s="366"/>
      <c r="J34" s="366"/>
      <c r="K34" s="175"/>
      <c r="L34" s="175"/>
      <c r="M34" s="176"/>
      <c r="N34" s="179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80"/>
    </row>
    <row r="35" spans="1:53" ht="13.5" customHeight="1" x14ac:dyDescent="0.15">
      <c r="A35" s="141"/>
      <c r="B35" s="132"/>
      <c r="C35" s="143"/>
      <c r="D35" s="210"/>
      <c r="E35" s="211"/>
      <c r="F35" s="211"/>
      <c r="G35" s="211"/>
      <c r="H35" s="211"/>
      <c r="I35" s="211"/>
      <c r="J35" s="211"/>
      <c r="K35" s="175"/>
      <c r="L35" s="175"/>
      <c r="M35" s="176"/>
      <c r="N35" s="179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80"/>
    </row>
    <row r="36" spans="1:53" ht="13.5" customHeight="1" x14ac:dyDescent="0.15">
      <c r="A36" s="141"/>
      <c r="B36" s="132"/>
      <c r="C36" s="143"/>
      <c r="D36" s="137"/>
      <c r="E36" s="137"/>
      <c r="F36" s="137"/>
      <c r="G36" s="137"/>
      <c r="H36" s="137"/>
      <c r="I36" s="137"/>
      <c r="J36" s="137"/>
      <c r="K36" s="175"/>
      <c r="L36" s="175"/>
      <c r="M36" s="176"/>
      <c r="N36" s="179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80"/>
    </row>
    <row r="37" spans="1:53" ht="13.5" customHeight="1" x14ac:dyDescent="0.15">
      <c r="A37" s="181"/>
      <c r="B37" s="182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5"/>
      <c r="N37" s="186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8"/>
    </row>
    <row r="38" spans="1:53" ht="13.5" customHeight="1" x14ac:dyDescent="0.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 t="s">
        <v>339</v>
      </c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354"/>
      <c r="BA38" s="354"/>
    </row>
  </sheetData>
  <mergeCells count="51">
    <mergeCell ref="C2:D2"/>
    <mergeCell ref="E2:F2"/>
    <mergeCell ref="G2:H2"/>
    <mergeCell ref="I2:K2"/>
    <mergeCell ref="L2:T2"/>
    <mergeCell ref="O3:AM4"/>
    <mergeCell ref="AM6:BA6"/>
    <mergeCell ref="A7:E8"/>
    <mergeCell ref="F7:J8"/>
    <mergeCell ref="K7:O8"/>
    <mergeCell ref="P7:T8"/>
    <mergeCell ref="U7:Y8"/>
    <mergeCell ref="Z7:AD8"/>
    <mergeCell ref="AE7:AI8"/>
    <mergeCell ref="AJ7:AN8"/>
    <mergeCell ref="AO7:AS8"/>
    <mergeCell ref="AT7:BA8"/>
    <mergeCell ref="A9:E11"/>
    <mergeCell ref="F9:J11"/>
    <mergeCell ref="K9:O11"/>
    <mergeCell ref="P9:T11"/>
    <mergeCell ref="U9:Y11"/>
    <mergeCell ref="Z9:AD11"/>
    <mergeCell ref="AE9:AI11"/>
    <mergeCell ref="AJ9:AN11"/>
    <mergeCell ref="AO9:AS11"/>
    <mergeCell ref="AT9:BA11"/>
    <mergeCell ref="D23:J24"/>
    <mergeCell ref="P23:AL24"/>
    <mergeCell ref="AY24:BA24"/>
    <mergeCell ref="D34:J34"/>
    <mergeCell ref="AG12:AH22"/>
    <mergeCell ref="AI12:BA22"/>
    <mergeCell ref="D13:F13"/>
    <mergeCell ref="S13:Y13"/>
    <mergeCell ref="D15:J15"/>
    <mergeCell ref="S15:Y15"/>
    <mergeCell ref="D17:J18"/>
    <mergeCell ref="P17:AF18"/>
    <mergeCell ref="D19:H20"/>
    <mergeCell ref="P19:AF20"/>
    <mergeCell ref="D21:J22"/>
    <mergeCell ref="P21:AF22"/>
    <mergeCell ref="AZ38:BA38"/>
    <mergeCell ref="D25:J26"/>
    <mergeCell ref="P25:BA26"/>
    <mergeCell ref="Y27:AO28"/>
    <mergeCell ref="D28:J29"/>
    <mergeCell ref="U29:V30"/>
    <mergeCell ref="Y29:AO30"/>
    <mergeCell ref="AQ29:AT30"/>
  </mergeCells>
  <phoneticPr fontId="3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headerFooter alignWithMargins="0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Zeros="0" view="pageBreakPreview" topLeftCell="A19" zoomScale="85" zoomScaleNormal="100" zoomScaleSheetLayoutView="85" workbookViewId="0">
      <selection activeCell="A83" sqref="A40:XFD83"/>
    </sheetView>
  </sheetViews>
  <sheetFormatPr defaultRowHeight="13.5" x14ac:dyDescent="0.15"/>
  <cols>
    <col min="1" max="1" width="13" style="53" customWidth="1"/>
    <col min="2" max="3" width="15.625" style="53" customWidth="1"/>
    <col min="4" max="4" width="17.625" style="53" customWidth="1"/>
    <col min="5" max="5" width="5.625" style="53" customWidth="1"/>
    <col min="6" max="6" width="3.625" style="105" customWidth="1"/>
    <col min="7" max="7" width="5.625" style="105" customWidth="1"/>
    <col min="8" max="8" width="3.625" style="105" customWidth="1"/>
    <col min="9" max="9" width="4.625" style="106" customWidth="1"/>
    <col min="10" max="14" width="5.625" style="106" customWidth="1"/>
    <col min="15" max="15" width="18.625" style="53" customWidth="1"/>
    <col min="16" max="16" width="7.625" style="53" customWidth="1"/>
    <col min="17" max="17" width="11.875" style="53" bestFit="1" customWidth="1"/>
    <col min="18" max="18" width="11.5" style="53" bestFit="1" customWidth="1"/>
    <col min="19" max="16384" width="9" style="53"/>
  </cols>
  <sheetData>
    <row r="1" spans="1:16" x14ac:dyDescent="0.15">
      <c r="A1" s="54"/>
      <c r="B1" s="54"/>
      <c r="C1" s="54"/>
      <c r="D1" s="54"/>
      <c r="E1" s="54"/>
      <c r="F1" s="55"/>
      <c r="G1" s="55"/>
      <c r="H1" s="55"/>
      <c r="I1" s="56"/>
      <c r="J1" s="56"/>
      <c r="K1" s="56"/>
      <c r="L1" s="56"/>
      <c r="M1" s="56"/>
      <c r="N1" s="56"/>
      <c r="O1" s="54"/>
      <c r="P1" s="54"/>
    </row>
    <row r="2" spans="1:16" x14ac:dyDescent="0.15">
      <c r="A2" s="54"/>
      <c r="B2" s="54"/>
      <c r="C2" s="54"/>
      <c r="D2" s="54"/>
      <c r="E2" s="54"/>
      <c r="F2" s="55"/>
      <c r="G2" s="55"/>
      <c r="H2" s="55"/>
      <c r="I2" s="56"/>
      <c r="J2" s="56"/>
      <c r="K2" s="56"/>
      <c r="L2" s="56"/>
      <c r="M2" s="56"/>
      <c r="N2" s="56"/>
      <c r="O2" s="57" t="s">
        <v>60</v>
      </c>
      <c r="P2" s="207">
        <v>1</v>
      </c>
    </row>
    <row r="3" spans="1:16" ht="20.100000000000001" customHeight="1" x14ac:dyDescent="0.15">
      <c r="A3" s="421"/>
      <c r="B3" s="422"/>
      <c r="C3" s="213"/>
      <c r="D3" s="423" t="s">
        <v>346</v>
      </c>
      <c r="E3" s="424" t="s">
        <v>96</v>
      </c>
      <c r="F3" s="424" t="s">
        <v>96</v>
      </c>
      <c r="G3" s="424" t="s">
        <v>96</v>
      </c>
      <c r="H3" s="424" t="s">
        <v>96</v>
      </c>
      <c r="I3" s="424" t="s">
        <v>96</v>
      </c>
      <c r="J3" s="424" t="s">
        <v>96</v>
      </c>
      <c r="K3" s="424" t="s">
        <v>96</v>
      </c>
      <c r="L3" s="424" t="s">
        <v>96</v>
      </c>
      <c r="M3" s="190"/>
      <c r="N3" s="190"/>
      <c r="O3" s="191"/>
      <c r="P3" s="192"/>
    </row>
    <row r="4" spans="1:16" ht="15" customHeight="1" x14ac:dyDescent="0.15">
      <c r="A4" s="426"/>
      <c r="B4" s="427"/>
      <c r="C4" s="65"/>
      <c r="D4" s="425"/>
      <c r="E4" s="425"/>
      <c r="F4" s="425"/>
      <c r="G4" s="425"/>
      <c r="H4" s="425"/>
      <c r="I4" s="425"/>
      <c r="J4" s="425"/>
      <c r="K4" s="425"/>
      <c r="L4" s="425"/>
      <c r="M4" s="66"/>
      <c r="N4" s="66"/>
      <c r="O4" s="67"/>
      <c r="P4" s="193"/>
    </row>
    <row r="5" spans="1:16" ht="12.95" customHeight="1" x14ac:dyDescent="0.15">
      <c r="A5" s="194"/>
      <c r="B5" s="70"/>
      <c r="C5" s="70"/>
      <c r="D5" s="71"/>
      <c r="E5" s="71"/>
      <c r="F5" s="72"/>
      <c r="G5" s="72"/>
      <c r="H5" s="72"/>
      <c r="I5" s="66"/>
      <c r="J5" s="66"/>
      <c r="K5" s="66"/>
      <c r="L5" s="66"/>
      <c r="M5" s="66"/>
      <c r="N5" s="66"/>
      <c r="O5" s="71"/>
      <c r="P5" s="193"/>
    </row>
    <row r="6" spans="1:16" s="73" customFormat="1" ht="15.75" customHeight="1" x14ac:dyDescent="0.15">
      <c r="A6" s="287" t="s">
        <v>97</v>
      </c>
      <c r="B6" s="287" t="s">
        <v>341</v>
      </c>
      <c r="C6" s="287" t="s">
        <v>99</v>
      </c>
      <c r="D6" s="335" t="s">
        <v>100</v>
      </c>
      <c r="E6" s="208" t="s">
        <v>101</v>
      </c>
      <c r="F6" s="336" t="s">
        <v>138</v>
      </c>
      <c r="G6" s="337"/>
      <c r="H6" s="337"/>
      <c r="I6" s="338" t="s">
        <v>139</v>
      </c>
      <c r="J6" s="339"/>
      <c r="K6" s="339"/>
      <c r="L6" s="339" t="s">
        <v>137</v>
      </c>
      <c r="M6" s="339"/>
      <c r="N6" s="339"/>
      <c r="O6" s="335" t="s">
        <v>69</v>
      </c>
      <c r="P6" s="335" t="s">
        <v>62</v>
      </c>
    </row>
    <row r="7" spans="1:16" s="73" customFormat="1" ht="15.75" customHeight="1" x14ac:dyDescent="0.15">
      <c r="A7" s="287"/>
      <c r="B7" s="287"/>
      <c r="C7" s="287"/>
      <c r="D7" s="289"/>
      <c r="E7" s="206" t="s">
        <v>102</v>
      </c>
      <c r="F7" s="297"/>
      <c r="G7" s="298"/>
      <c r="H7" s="298"/>
      <c r="I7" s="281"/>
      <c r="J7" s="279"/>
      <c r="K7" s="279"/>
      <c r="L7" s="279"/>
      <c r="M7" s="279"/>
      <c r="N7" s="279"/>
      <c r="O7" s="289"/>
      <c r="P7" s="289"/>
    </row>
    <row r="8" spans="1:16" ht="15.6" customHeight="1" x14ac:dyDescent="0.15">
      <c r="A8" s="419" t="s">
        <v>440</v>
      </c>
      <c r="B8" s="208"/>
      <c r="C8" s="189"/>
      <c r="D8" s="81"/>
      <c r="E8" s="81"/>
      <c r="F8" s="327"/>
      <c r="G8" s="327"/>
      <c r="H8" s="327"/>
      <c r="I8" s="331"/>
      <c r="J8" s="331"/>
      <c r="K8" s="331"/>
      <c r="L8" s="428"/>
      <c r="M8" s="428"/>
      <c r="N8" s="428"/>
      <c r="O8" s="81"/>
      <c r="P8" s="195"/>
    </row>
    <row r="9" spans="1:16" ht="15.6" customHeight="1" x14ac:dyDescent="0.15">
      <c r="A9" s="419"/>
      <c r="B9" s="206"/>
      <c r="C9" s="214"/>
      <c r="D9" s="206"/>
      <c r="E9" s="78" t="s">
        <v>441</v>
      </c>
      <c r="F9" s="330">
        <v>1</v>
      </c>
      <c r="G9" s="330"/>
      <c r="H9" s="330"/>
      <c r="I9" s="324"/>
      <c r="J9" s="324"/>
      <c r="K9" s="324"/>
      <c r="L9" s="324"/>
      <c r="M9" s="324"/>
      <c r="N9" s="324"/>
      <c r="O9" s="126" t="s">
        <v>458</v>
      </c>
      <c r="P9" s="196"/>
    </row>
    <row r="10" spans="1:16" ht="15.6" customHeight="1" x14ac:dyDescent="0.15">
      <c r="A10" s="419" t="s">
        <v>442</v>
      </c>
      <c r="B10" s="208"/>
      <c r="C10" s="208"/>
      <c r="D10" s="81"/>
      <c r="E10" s="81"/>
      <c r="F10" s="318"/>
      <c r="G10" s="318"/>
      <c r="H10" s="318"/>
      <c r="I10" s="331"/>
      <c r="J10" s="331"/>
      <c r="K10" s="331"/>
      <c r="L10" s="331"/>
      <c r="M10" s="331"/>
      <c r="N10" s="331"/>
      <c r="O10" s="81"/>
      <c r="P10" s="195"/>
    </row>
    <row r="11" spans="1:16" ht="15.6" customHeight="1" x14ac:dyDescent="0.15">
      <c r="A11" s="419"/>
      <c r="B11" s="206"/>
      <c r="C11" s="206"/>
      <c r="D11" s="206"/>
      <c r="E11" s="78" t="s">
        <v>444</v>
      </c>
      <c r="F11" s="330">
        <v>1</v>
      </c>
      <c r="G11" s="330"/>
      <c r="H11" s="330"/>
      <c r="I11" s="321"/>
      <c r="J11" s="322"/>
      <c r="K11" s="323"/>
      <c r="L11" s="324"/>
      <c r="M11" s="324"/>
      <c r="N11" s="324"/>
      <c r="O11" s="78" t="s">
        <v>459</v>
      </c>
      <c r="P11" s="196"/>
    </row>
    <row r="12" spans="1:16" ht="15.6" customHeight="1" x14ac:dyDescent="0.15">
      <c r="A12" s="419" t="s">
        <v>443</v>
      </c>
      <c r="B12" s="208"/>
      <c r="C12" s="208"/>
      <c r="D12" s="81"/>
      <c r="E12" s="81"/>
      <c r="F12" s="318"/>
      <c r="G12" s="318"/>
      <c r="H12" s="318"/>
      <c r="I12" s="331"/>
      <c r="J12" s="331"/>
      <c r="K12" s="331"/>
      <c r="L12" s="331"/>
      <c r="M12" s="331"/>
      <c r="N12" s="331"/>
      <c r="O12" s="81"/>
      <c r="P12" s="195"/>
    </row>
    <row r="13" spans="1:16" ht="15.6" customHeight="1" x14ac:dyDescent="0.15">
      <c r="A13" s="419"/>
      <c r="B13" s="206"/>
      <c r="C13" s="206"/>
      <c r="D13" s="206"/>
      <c r="E13" s="78" t="s">
        <v>444</v>
      </c>
      <c r="F13" s="328">
        <v>1</v>
      </c>
      <c r="G13" s="328"/>
      <c r="H13" s="328"/>
      <c r="I13" s="321"/>
      <c r="J13" s="322"/>
      <c r="K13" s="323"/>
      <c r="L13" s="324"/>
      <c r="M13" s="324"/>
      <c r="N13" s="324"/>
      <c r="O13" s="78" t="s">
        <v>460</v>
      </c>
      <c r="P13" s="196"/>
    </row>
    <row r="14" spans="1:16" ht="15.6" customHeight="1" x14ac:dyDescent="0.15">
      <c r="A14" s="419" t="s">
        <v>445</v>
      </c>
      <c r="B14" s="208"/>
      <c r="C14" s="208"/>
      <c r="D14" s="81"/>
      <c r="E14" s="81"/>
      <c r="F14" s="318"/>
      <c r="G14" s="318"/>
      <c r="H14" s="318"/>
      <c r="I14" s="331"/>
      <c r="J14" s="331"/>
      <c r="K14" s="331"/>
      <c r="L14" s="331"/>
      <c r="M14" s="331"/>
      <c r="N14" s="331"/>
      <c r="O14" s="81"/>
      <c r="P14" s="195"/>
    </row>
    <row r="15" spans="1:16" ht="15.6" customHeight="1" x14ac:dyDescent="0.15">
      <c r="A15" s="419"/>
      <c r="B15" s="206"/>
      <c r="C15" s="206"/>
      <c r="D15" s="206"/>
      <c r="E15" s="78" t="s">
        <v>444</v>
      </c>
      <c r="F15" s="328">
        <v>1</v>
      </c>
      <c r="G15" s="328"/>
      <c r="H15" s="328"/>
      <c r="I15" s="321"/>
      <c r="J15" s="322"/>
      <c r="K15" s="323"/>
      <c r="L15" s="324"/>
      <c r="M15" s="324"/>
      <c r="N15" s="324"/>
      <c r="O15" s="78"/>
      <c r="P15" s="196"/>
    </row>
    <row r="16" spans="1:16" ht="15.6" customHeight="1" x14ac:dyDescent="0.15">
      <c r="A16" s="419" t="s">
        <v>446</v>
      </c>
      <c r="B16" s="208"/>
      <c r="C16" s="208"/>
      <c r="D16" s="81"/>
      <c r="E16" s="81"/>
      <c r="F16" s="318"/>
      <c r="G16" s="318"/>
      <c r="H16" s="318"/>
      <c r="I16" s="331"/>
      <c r="J16" s="331"/>
      <c r="K16" s="331"/>
      <c r="L16" s="331"/>
      <c r="M16" s="331"/>
      <c r="N16" s="331"/>
      <c r="O16" s="81"/>
      <c r="P16" s="195"/>
    </row>
    <row r="17" spans="1:16" ht="15.6" customHeight="1" x14ac:dyDescent="0.15">
      <c r="A17" s="419"/>
      <c r="B17" s="206"/>
      <c r="C17" s="206"/>
      <c r="D17" s="206"/>
      <c r="E17" s="78" t="s">
        <v>447</v>
      </c>
      <c r="F17" s="328"/>
      <c r="G17" s="328"/>
      <c r="H17" s="328"/>
      <c r="I17" s="321"/>
      <c r="J17" s="322"/>
      <c r="K17" s="323"/>
      <c r="L17" s="420"/>
      <c r="M17" s="420"/>
      <c r="N17" s="420"/>
      <c r="O17" s="78"/>
      <c r="P17" s="196"/>
    </row>
    <row r="18" spans="1:16" ht="15.6" customHeight="1" x14ac:dyDescent="0.15">
      <c r="A18" s="419" t="s">
        <v>448</v>
      </c>
      <c r="B18" s="208"/>
      <c r="C18" s="208"/>
      <c r="D18" s="81"/>
      <c r="E18" s="81"/>
      <c r="F18" s="318"/>
      <c r="G18" s="318"/>
      <c r="H18" s="318"/>
      <c r="I18" s="331"/>
      <c r="J18" s="331"/>
      <c r="K18" s="331"/>
      <c r="L18" s="331"/>
      <c r="M18" s="331"/>
      <c r="N18" s="331"/>
      <c r="O18" s="81"/>
      <c r="P18" s="195"/>
    </row>
    <row r="19" spans="1:16" ht="15.6" customHeight="1" x14ac:dyDescent="0.15">
      <c r="A19" s="419"/>
      <c r="B19" s="206"/>
      <c r="C19" s="206"/>
      <c r="D19" s="206"/>
      <c r="E19" s="78" t="s">
        <v>441</v>
      </c>
      <c r="F19" s="328">
        <v>1</v>
      </c>
      <c r="G19" s="328"/>
      <c r="H19" s="328"/>
      <c r="I19" s="321"/>
      <c r="J19" s="322"/>
      <c r="K19" s="323"/>
      <c r="L19" s="324"/>
      <c r="M19" s="324"/>
      <c r="N19" s="324"/>
      <c r="O19" s="78"/>
      <c r="P19" s="196"/>
    </row>
    <row r="20" spans="1:16" ht="15.6" customHeight="1" x14ac:dyDescent="0.15">
      <c r="A20" s="419"/>
      <c r="B20" s="208"/>
      <c r="C20" s="208"/>
      <c r="D20" s="81"/>
      <c r="E20" s="81"/>
      <c r="F20" s="418"/>
      <c r="G20" s="418"/>
      <c r="H20" s="418"/>
      <c r="I20" s="331"/>
      <c r="J20" s="331"/>
      <c r="K20" s="331"/>
      <c r="L20" s="331"/>
      <c r="M20" s="331"/>
      <c r="N20" s="331"/>
      <c r="O20" s="81"/>
      <c r="P20" s="195"/>
    </row>
    <row r="21" spans="1:16" ht="15" customHeight="1" x14ac:dyDescent="0.15">
      <c r="A21" s="419"/>
      <c r="B21" s="206"/>
      <c r="C21" s="206"/>
      <c r="D21" s="206"/>
      <c r="E21" s="78"/>
      <c r="F21" s="310"/>
      <c r="G21" s="310"/>
      <c r="H21" s="310"/>
      <c r="I21" s="321"/>
      <c r="J21" s="322"/>
      <c r="K21" s="323"/>
      <c r="L21" s="429"/>
      <c r="M21" s="429"/>
      <c r="N21" s="429"/>
      <c r="O21" s="78"/>
      <c r="P21" s="196"/>
    </row>
    <row r="22" spans="1:16" ht="15" customHeight="1" x14ac:dyDescent="0.15">
      <c r="A22" s="419"/>
      <c r="B22" s="208"/>
      <c r="C22" s="208"/>
      <c r="D22" s="81"/>
      <c r="E22" s="81"/>
      <c r="F22" s="418"/>
      <c r="G22" s="418"/>
      <c r="H22" s="418"/>
      <c r="I22" s="331"/>
      <c r="J22" s="331"/>
      <c r="K22" s="331"/>
      <c r="L22" s="331"/>
      <c r="M22" s="331"/>
      <c r="N22" s="331"/>
      <c r="O22" s="81"/>
      <c r="P22" s="195"/>
    </row>
    <row r="23" spans="1:16" ht="15" customHeight="1" x14ac:dyDescent="0.15">
      <c r="A23" s="419"/>
      <c r="B23" s="206"/>
      <c r="C23" s="206"/>
      <c r="D23" s="206"/>
      <c r="E23" s="78"/>
      <c r="F23" s="310"/>
      <c r="G23" s="310"/>
      <c r="H23" s="310"/>
      <c r="I23" s="321"/>
      <c r="J23" s="322"/>
      <c r="K23" s="323"/>
      <c r="L23" s="324"/>
      <c r="M23" s="324"/>
      <c r="N23" s="324"/>
      <c r="O23" s="78"/>
      <c r="P23" s="196"/>
    </row>
    <row r="24" spans="1:16" ht="15" customHeight="1" x14ac:dyDescent="0.15">
      <c r="A24" s="419"/>
      <c r="B24" s="208"/>
      <c r="C24" s="208"/>
      <c r="D24" s="81"/>
      <c r="E24" s="81"/>
      <c r="F24" s="418"/>
      <c r="G24" s="418"/>
      <c r="H24" s="418"/>
      <c r="I24" s="331"/>
      <c r="J24" s="331"/>
      <c r="K24" s="331"/>
      <c r="L24" s="331"/>
      <c r="M24" s="331"/>
      <c r="N24" s="331"/>
      <c r="O24" s="81"/>
      <c r="P24" s="195"/>
    </row>
    <row r="25" spans="1:16" ht="15" customHeight="1" x14ac:dyDescent="0.15">
      <c r="A25" s="419"/>
      <c r="B25" s="206"/>
      <c r="C25" s="206"/>
      <c r="D25" s="206"/>
      <c r="E25" s="78"/>
      <c r="F25" s="310"/>
      <c r="G25" s="310"/>
      <c r="H25" s="310"/>
      <c r="I25" s="321"/>
      <c r="J25" s="322"/>
      <c r="K25" s="323"/>
      <c r="L25" s="324"/>
      <c r="M25" s="324"/>
      <c r="N25" s="324"/>
      <c r="O25" s="78"/>
      <c r="P25" s="196"/>
    </row>
    <row r="26" spans="1:16" ht="15.6" customHeight="1" x14ac:dyDescent="0.15">
      <c r="A26" s="419"/>
      <c r="B26" s="81"/>
      <c r="C26" s="208"/>
      <c r="D26" s="81"/>
      <c r="E26" s="81"/>
      <c r="F26" s="418"/>
      <c r="G26" s="418"/>
      <c r="H26" s="418"/>
      <c r="I26" s="331"/>
      <c r="J26" s="331"/>
      <c r="K26" s="331"/>
      <c r="L26" s="331"/>
      <c r="M26" s="331"/>
      <c r="N26" s="331"/>
      <c r="O26" s="81"/>
      <c r="P26" s="195"/>
    </row>
    <row r="27" spans="1:16" ht="15.6" customHeight="1" x14ac:dyDescent="0.15">
      <c r="A27" s="419"/>
      <c r="B27" s="81"/>
      <c r="C27" s="122"/>
      <c r="D27" s="122"/>
      <c r="E27" s="78"/>
      <c r="F27" s="310"/>
      <c r="G27" s="310"/>
      <c r="H27" s="310"/>
      <c r="I27" s="321"/>
      <c r="J27" s="322"/>
      <c r="K27" s="323"/>
      <c r="L27" s="324"/>
      <c r="M27" s="324"/>
      <c r="N27" s="324"/>
      <c r="O27" s="78"/>
      <c r="P27" s="196"/>
    </row>
    <row r="28" spans="1:16" ht="15" customHeight="1" x14ac:dyDescent="0.15">
      <c r="A28" s="287"/>
      <c r="B28" s="208"/>
      <c r="C28" s="121"/>
      <c r="D28" s="197"/>
      <c r="E28" s="81"/>
      <c r="F28" s="418"/>
      <c r="G28" s="418"/>
      <c r="H28" s="418"/>
      <c r="I28" s="331"/>
      <c r="J28" s="331"/>
      <c r="K28" s="331"/>
      <c r="L28" s="331"/>
      <c r="M28" s="331"/>
      <c r="N28" s="331"/>
      <c r="O28" s="81"/>
      <c r="P28" s="195"/>
    </row>
    <row r="29" spans="1:16" ht="15.6" customHeight="1" x14ac:dyDescent="0.15">
      <c r="A29" s="287"/>
      <c r="B29" s="206"/>
      <c r="C29" s="122"/>
      <c r="D29" s="205"/>
      <c r="E29" s="78"/>
      <c r="F29" s="310"/>
      <c r="G29" s="310"/>
      <c r="H29" s="310"/>
      <c r="I29" s="321"/>
      <c r="J29" s="322"/>
      <c r="K29" s="323"/>
      <c r="L29" s="324"/>
      <c r="M29" s="324"/>
      <c r="N29" s="324"/>
      <c r="O29" s="124"/>
      <c r="P29" s="196"/>
    </row>
    <row r="30" spans="1:16" ht="15.6" customHeight="1" x14ac:dyDescent="0.15">
      <c r="A30" s="287"/>
      <c r="B30" s="208"/>
      <c r="C30" s="121"/>
      <c r="D30" s="197"/>
      <c r="E30" s="81"/>
      <c r="F30" s="418"/>
      <c r="G30" s="418"/>
      <c r="H30" s="418"/>
      <c r="I30" s="331"/>
      <c r="J30" s="331"/>
      <c r="K30" s="331"/>
      <c r="L30" s="331"/>
      <c r="M30" s="331"/>
      <c r="N30" s="331"/>
      <c r="O30" s="81"/>
      <c r="P30" s="195"/>
    </row>
    <row r="31" spans="1:16" ht="15.6" customHeight="1" x14ac:dyDescent="0.15">
      <c r="A31" s="287"/>
      <c r="B31" s="206"/>
      <c r="C31" s="122"/>
      <c r="D31" s="205"/>
      <c r="E31" s="78"/>
      <c r="F31" s="310"/>
      <c r="G31" s="310"/>
      <c r="H31" s="310"/>
      <c r="I31" s="321"/>
      <c r="J31" s="322"/>
      <c r="K31" s="323"/>
      <c r="L31" s="324"/>
      <c r="M31" s="324"/>
      <c r="N31" s="324"/>
      <c r="O31" s="124"/>
      <c r="P31" s="196"/>
    </row>
    <row r="32" spans="1:16" ht="15.6" customHeight="1" x14ac:dyDescent="0.15">
      <c r="A32" s="287"/>
      <c r="B32" s="208"/>
      <c r="C32" s="76"/>
      <c r="D32" s="81"/>
      <c r="E32" s="81"/>
      <c r="F32" s="318"/>
      <c r="G32" s="318"/>
      <c r="H32" s="318"/>
      <c r="I32" s="331"/>
      <c r="J32" s="331"/>
      <c r="K32" s="331"/>
      <c r="L32" s="331"/>
      <c r="M32" s="331"/>
      <c r="N32" s="331"/>
      <c r="O32" s="82"/>
      <c r="P32" s="195"/>
    </row>
    <row r="33" spans="1:18" ht="15.6" customHeight="1" x14ac:dyDescent="0.15">
      <c r="A33" s="287"/>
      <c r="B33" s="206"/>
      <c r="C33" s="199"/>
      <c r="D33" s="206"/>
      <c r="E33" s="78"/>
      <c r="F33" s="310"/>
      <c r="G33" s="310"/>
      <c r="H33" s="310"/>
      <c r="I33" s="321"/>
      <c r="J33" s="322"/>
      <c r="K33" s="323"/>
      <c r="L33" s="321"/>
      <c r="M33" s="322"/>
      <c r="N33" s="323"/>
      <c r="O33" s="83"/>
      <c r="P33" s="196"/>
    </row>
    <row r="34" spans="1:18" ht="15.6" customHeight="1" x14ac:dyDescent="0.15">
      <c r="A34" s="287"/>
      <c r="B34" s="208"/>
      <c r="C34" s="76"/>
      <c r="D34" s="81"/>
      <c r="E34" s="81"/>
      <c r="F34" s="318"/>
      <c r="G34" s="318"/>
      <c r="H34" s="318"/>
      <c r="I34" s="331"/>
      <c r="J34" s="331"/>
      <c r="K34" s="331"/>
      <c r="L34" s="331"/>
      <c r="M34" s="331"/>
      <c r="N34" s="331"/>
      <c r="O34" s="82"/>
      <c r="P34" s="195"/>
    </row>
    <row r="35" spans="1:18" ht="15.6" customHeight="1" x14ac:dyDescent="0.15">
      <c r="A35" s="287"/>
      <c r="B35" s="206"/>
      <c r="C35" s="199"/>
      <c r="D35" s="206"/>
      <c r="E35" s="78"/>
      <c r="F35" s="328"/>
      <c r="G35" s="328"/>
      <c r="H35" s="328"/>
      <c r="I35" s="321"/>
      <c r="J35" s="322"/>
      <c r="K35" s="323"/>
      <c r="L35" s="321"/>
      <c r="M35" s="322"/>
      <c r="N35" s="323"/>
      <c r="O35" s="83"/>
      <c r="P35" s="196"/>
    </row>
    <row r="36" spans="1:18" ht="15.6" customHeight="1" x14ac:dyDescent="0.15">
      <c r="A36" s="287"/>
      <c r="B36" s="208"/>
      <c r="C36" s="410"/>
      <c r="D36" s="81"/>
      <c r="E36" s="81"/>
      <c r="F36" s="315"/>
      <c r="G36" s="316"/>
      <c r="H36" s="317"/>
      <c r="I36" s="415"/>
      <c r="J36" s="416"/>
      <c r="K36" s="417"/>
      <c r="L36" s="415"/>
      <c r="M36" s="416"/>
      <c r="N36" s="417"/>
      <c r="O36" s="81"/>
      <c r="P36" s="195"/>
    </row>
    <row r="37" spans="1:18" ht="15.6" customHeight="1" x14ac:dyDescent="0.15">
      <c r="A37" s="287"/>
      <c r="B37" s="206"/>
      <c r="C37" s="411"/>
      <c r="D37" s="206"/>
      <c r="E37" s="78"/>
      <c r="F37" s="412"/>
      <c r="G37" s="413"/>
      <c r="H37" s="414"/>
      <c r="I37" s="321"/>
      <c r="J37" s="322"/>
      <c r="K37" s="323"/>
      <c r="L37" s="321"/>
      <c r="M37" s="322"/>
      <c r="N37" s="323"/>
      <c r="O37" s="125"/>
      <c r="P37" s="196"/>
    </row>
    <row r="38" spans="1:18" ht="15.6" customHeight="1" x14ac:dyDescent="0.15">
      <c r="A38" s="335"/>
      <c r="B38" s="208"/>
      <c r="C38" s="410"/>
      <c r="D38" s="81"/>
      <c r="E38" s="81"/>
      <c r="F38" s="315"/>
      <c r="G38" s="316"/>
      <c r="H38" s="317"/>
      <c r="I38" s="415"/>
      <c r="J38" s="416"/>
      <c r="K38" s="417"/>
      <c r="L38" s="415"/>
      <c r="M38" s="416"/>
      <c r="N38" s="417"/>
      <c r="O38" s="81"/>
      <c r="P38" s="195"/>
    </row>
    <row r="39" spans="1:18" ht="15.6" customHeight="1" x14ac:dyDescent="0.15">
      <c r="A39" s="289"/>
      <c r="B39" s="206"/>
      <c r="C39" s="411"/>
      <c r="D39" s="206"/>
      <c r="E39" s="78"/>
      <c r="F39" s="412"/>
      <c r="G39" s="413"/>
      <c r="H39" s="414"/>
      <c r="I39" s="321"/>
      <c r="J39" s="322"/>
      <c r="K39" s="323"/>
      <c r="L39" s="321"/>
      <c r="M39" s="322"/>
      <c r="N39" s="323"/>
      <c r="O39" s="125"/>
      <c r="P39" s="196"/>
      <c r="R39" s="85"/>
    </row>
  </sheetData>
  <mergeCells count="126">
    <mergeCell ref="A24:A25"/>
    <mergeCell ref="F24:H24"/>
    <mergeCell ref="I24:K24"/>
    <mergeCell ref="L24:N24"/>
    <mergeCell ref="A26:A27"/>
    <mergeCell ref="A38:A39"/>
    <mergeCell ref="A34:A35"/>
    <mergeCell ref="A28:A29"/>
    <mergeCell ref="A30:A31"/>
    <mergeCell ref="A36:A37"/>
    <mergeCell ref="A32:A33"/>
    <mergeCell ref="I19:K19"/>
    <mergeCell ref="L19:N19"/>
    <mergeCell ref="A22:A23"/>
    <mergeCell ref="F22:H22"/>
    <mergeCell ref="I22:K22"/>
    <mergeCell ref="L22:N22"/>
    <mergeCell ref="F23:H23"/>
    <mergeCell ref="I23:K23"/>
    <mergeCell ref="L23:N23"/>
    <mergeCell ref="O6:O7"/>
    <mergeCell ref="P6:P7"/>
    <mergeCell ref="A8:A9"/>
    <mergeCell ref="F8:H8"/>
    <mergeCell ref="I8:K8"/>
    <mergeCell ref="L8:N8"/>
    <mergeCell ref="F9:H9"/>
    <mergeCell ref="I9:K9"/>
    <mergeCell ref="L9:N9"/>
    <mergeCell ref="A10:A11"/>
    <mergeCell ref="F10:H10"/>
    <mergeCell ref="I10:K10"/>
    <mergeCell ref="L10:N10"/>
    <mergeCell ref="F11:H11"/>
    <mergeCell ref="I11:K11"/>
    <mergeCell ref="L11:N11"/>
    <mergeCell ref="L28:N28"/>
    <mergeCell ref="F29:H29"/>
    <mergeCell ref="I29:K29"/>
    <mergeCell ref="L29:N29"/>
    <mergeCell ref="A12:A13"/>
    <mergeCell ref="F12:H12"/>
    <mergeCell ref="I12:K12"/>
    <mergeCell ref="L12:N12"/>
    <mergeCell ref="F13:H13"/>
    <mergeCell ref="I13:K13"/>
    <mergeCell ref="L13:N13"/>
    <mergeCell ref="A20:A21"/>
    <mergeCell ref="F20:H20"/>
    <mergeCell ref="I20:K20"/>
    <mergeCell ref="L20:N20"/>
    <mergeCell ref="F21:H21"/>
    <mergeCell ref="I21:K21"/>
    <mergeCell ref="A3:B3"/>
    <mergeCell ref="D3:L4"/>
    <mergeCell ref="A4:B4"/>
    <mergeCell ref="A6:A7"/>
    <mergeCell ref="B6:B7"/>
    <mergeCell ref="C6:C7"/>
    <mergeCell ref="D6:D7"/>
    <mergeCell ref="F6:H7"/>
    <mergeCell ref="I6:K7"/>
    <mergeCell ref="L6:N7"/>
    <mergeCell ref="F26:H26"/>
    <mergeCell ref="I26:K26"/>
    <mergeCell ref="L26:N26"/>
    <mergeCell ref="F27:H27"/>
    <mergeCell ref="A14:A15"/>
    <mergeCell ref="F14:H14"/>
    <mergeCell ref="I14:K14"/>
    <mergeCell ref="L14:N14"/>
    <mergeCell ref="F15:H15"/>
    <mergeCell ref="I15:K15"/>
    <mergeCell ref="L15:N15"/>
    <mergeCell ref="A16:A17"/>
    <mergeCell ref="F16:H16"/>
    <mergeCell ref="I16:K16"/>
    <mergeCell ref="L16:N16"/>
    <mergeCell ref="F17:H17"/>
    <mergeCell ref="I17:K17"/>
    <mergeCell ref="L17:N17"/>
    <mergeCell ref="L21:N21"/>
    <mergeCell ref="A18:A19"/>
    <mergeCell ref="F18:H18"/>
    <mergeCell ref="I18:K18"/>
    <mergeCell ref="L18:N18"/>
    <mergeCell ref="F19:H19"/>
    <mergeCell ref="L31:N31"/>
    <mergeCell ref="F36:H36"/>
    <mergeCell ref="I36:K36"/>
    <mergeCell ref="L36:N36"/>
    <mergeCell ref="F37:H37"/>
    <mergeCell ref="I37:K37"/>
    <mergeCell ref="L37:N37"/>
    <mergeCell ref="F34:H34"/>
    <mergeCell ref="I34:K34"/>
    <mergeCell ref="L34:N34"/>
    <mergeCell ref="F35:H35"/>
    <mergeCell ref="I35:K35"/>
    <mergeCell ref="L35:N35"/>
    <mergeCell ref="F31:H31"/>
    <mergeCell ref="I31:K31"/>
    <mergeCell ref="C36:C37"/>
    <mergeCell ref="C38:C39"/>
    <mergeCell ref="L39:N39"/>
    <mergeCell ref="I39:K39"/>
    <mergeCell ref="F39:H39"/>
    <mergeCell ref="L38:N38"/>
    <mergeCell ref="I38:K38"/>
    <mergeCell ref="F38:H38"/>
    <mergeCell ref="F25:H25"/>
    <mergeCell ref="I25:K25"/>
    <mergeCell ref="L25:N25"/>
    <mergeCell ref="I27:K27"/>
    <mergeCell ref="L27:N27"/>
    <mergeCell ref="F28:H28"/>
    <mergeCell ref="I28:K28"/>
    <mergeCell ref="F32:H32"/>
    <mergeCell ref="I32:K32"/>
    <mergeCell ref="L32:N32"/>
    <mergeCell ref="F33:H33"/>
    <mergeCell ref="I33:K33"/>
    <mergeCell ref="L33:N33"/>
    <mergeCell ref="F30:H30"/>
    <mergeCell ref="I30:K30"/>
    <mergeCell ref="L30:N30"/>
  </mergeCells>
  <phoneticPr fontId="3"/>
  <printOptions horizontalCentered="1" verticalCentered="1"/>
  <pageMargins left="0.39370078740157483" right="0.39370078740157483" top="0.78740157480314965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3"/>
  <sheetViews>
    <sheetView showZeros="0" view="pageBreakPreview" zoomScale="85" zoomScaleNormal="100" zoomScaleSheetLayoutView="85" workbookViewId="0">
      <selection activeCell="D34" sqref="D34"/>
    </sheetView>
  </sheetViews>
  <sheetFormatPr defaultRowHeight="13.5" x14ac:dyDescent="0.15"/>
  <cols>
    <col min="1" max="1" width="10.625" style="53" customWidth="1"/>
    <col min="2" max="3" width="15.625" style="53" customWidth="1"/>
    <col min="4" max="4" width="17.625" style="53" customWidth="1"/>
    <col min="5" max="5" width="5.625" style="53" customWidth="1"/>
    <col min="6" max="6" width="3.625" style="105" customWidth="1"/>
    <col min="7" max="7" width="5.625" style="105" customWidth="1"/>
    <col min="8" max="8" width="3.625" style="105" customWidth="1"/>
    <col min="9" max="9" width="4.625" style="106" customWidth="1"/>
    <col min="10" max="14" width="5.625" style="106" customWidth="1"/>
    <col min="15" max="15" width="18.625" style="53" customWidth="1"/>
    <col min="16" max="16" width="7.625" style="53" customWidth="1"/>
    <col min="17" max="17" width="11.875" style="53" bestFit="1" customWidth="1"/>
    <col min="18" max="18" width="11.5" style="53" bestFit="1" customWidth="1"/>
    <col min="19" max="16384" width="9" style="53"/>
  </cols>
  <sheetData>
    <row r="1" spans="1:16" x14ac:dyDescent="0.15">
      <c r="A1" s="54"/>
      <c r="B1" s="54"/>
      <c r="C1" s="54"/>
      <c r="D1" s="54"/>
      <c r="E1" s="54"/>
      <c r="F1" s="55"/>
      <c r="G1" s="55"/>
      <c r="H1" s="55"/>
      <c r="I1" s="56"/>
      <c r="J1" s="56"/>
      <c r="K1" s="56"/>
      <c r="L1" s="56"/>
      <c r="M1" s="56"/>
      <c r="N1" s="56"/>
      <c r="O1" s="54"/>
      <c r="P1" s="54"/>
    </row>
    <row r="2" spans="1:16" x14ac:dyDescent="0.15">
      <c r="A2" s="54"/>
      <c r="B2" s="54"/>
      <c r="C2" s="54"/>
      <c r="D2" s="54"/>
      <c r="E2" s="54"/>
      <c r="F2" s="55"/>
      <c r="G2" s="55"/>
      <c r="H2" s="55"/>
      <c r="I2" s="56"/>
      <c r="J2" s="56"/>
      <c r="K2" s="56"/>
      <c r="L2" s="56"/>
      <c r="M2" s="56"/>
      <c r="N2" s="56"/>
      <c r="O2" s="57" t="s">
        <v>60</v>
      </c>
      <c r="P2" s="207">
        <v>1</v>
      </c>
    </row>
    <row r="3" spans="1:16" ht="20.100000000000001" customHeight="1" x14ac:dyDescent="0.15">
      <c r="A3" s="421"/>
      <c r="B3" s="422"/>
      <c r="C3" s="213"/>
      <c r="D3" s="423" t="s">
        <v>346</v>
      </c>
      <c r="E3" s="424" t="s">
        <v>96</v>
      </c>
      <c r="F3" s="424" t="s">
        <v>96</v>
      </c>
      <c r="G3" s="424" t="s">
        <v>96</v>
      </c>
      <c r="H3" s="424" t="s">
        <v>96</v>
      </c>
      <c r="I3" s="424" t="s">
        <v>96</v>
      </c>
      <c r="J3" s="424" t="s">
        <v>96</v>
      </c>
      <c r="K3" s="424" t="s">
        <v>96</v>
      </c>
      <c r="L3" s="424" t="s">
        <v>96</v>
      </c>
      <c r="M3" s="190"/>
      <c r="N3" s="190"/>
      <c r="O3" s="191"/>
      <c r="P3" s="192"/>
    </row>
    <row r="4" spans="1:16" ht="15" customHeight="1" x14ac:dyDescent="0.15">
      <c r="A4" s="426"/>
      <c r="B4" s="427"/>
      <c r="C4" s="65"/>
      <c r="D4" s="425"/>
      <c r="E4" s="425"/>
      <c r="F4" s="425"/>
      <c r="G4" s="425"/>
      <c r="H4" s="425"/>
      <c r="I4" s="425"/>
      <c r="J4" s="425"/>
      <c r="K4" s="425"/>
      <c r="L4" s="425"/>
      <c r="M4" s="66"/>
      <c r="N4" s="66"/>
      <c r="O4" s="67"/>
      <c r="P4" s="193"/>
    </row>
    <row r="5" spans="1:16" ht="12.95" customHeight="1" x14ac:dyDescent="0.15">
      <c r="A5" s="194"/>
      <c r="B5" s="70"/>
      <c r="C5" s="70"/>
      <c r="D5" s="71"/>
      <c r="E5" s="71"/>
      <c r="F5" s="72"/>
      <c r="G5" s="72"/>
      <c r="H5" s="72"/>
      <c r="I5" s="66"/>
      <c r="J5" s="66"/>
      <c r="K5" s="66"/>
      <c r="L5" s="66"/>
      <c r="M5" s="66"/>
      <c r="N5" s="66"/>
      <c r="O5" s="71"/>
      <c r="P5" s="193"/>
    </row>
    <row r="6" spans="1:16" s="73" customFormat="1" ht="15.75" customHeight="1" x14ac:dyDescent="0.15">
      <c r="A6" s="287" t="s">
        <v>97</v>
      </c>
      <c r="B6" s="287" t="s">
        <v>341</v>
      </c>
      <c r="C6" s="287" t="s">
        <v>99</v>
      </c>
      <c r="D6" s="335" t="s">
        <v>100</v>
      </c>
      <c r="E6" s="208" t="s">
        <v>101</v>
      </c>
      <c r="F6" s="336" t="s">
        <v>138</v>
      </c>
      <c r="G6" s="337"/>
      <c r="H6" s="337"/>
      <c r="I6" s="338" t="s">
        <v>139</v>
      </c>
      <c r="J6" s="339"/>
      <c r="K6" s="339"/>
      <c r="L6" s="339" t="s">
        <v>137</v>
      </c>
      <c r="M6" s="339"/>
      <c r="N6" s="339"/>
      <c r="O6" s="335" t="s">
        <v>69</v>
      </c>
      <c r="P6" s="335" t="s">
        <v>62</v>
      </c>
    </row>
    <row r="7" spans="1:16" s="73" customFormat="1" ht="15.75" customHeight="1" x14ac:dyDescent="0.15">
      <c r="A7" s="287"/>
      <c r="B7" s="287"/>
      <c r="C7" s="287"/>
      <c r="D7" s="289"/>
      <c r="E7" s="206" t="s">
        <v>102</v>
      </c>
      <c r="F7" s="297"/>
      <c r="G7" s="298"/>
      <c r="H7" s="298"/>
      <c r="I7" s="281"/>
      <c r="J7" s="279"/>
      <c r="K7" s="279"/>
      <c r="L7" s="279"/>
      <c r="M7" s="279"/>
      <c r="N7" s="279"/>
      <c r="O7" s="289"/>
      <c r="P7" s="289"/>
    </row>
    <row r="8" spans="1:16" ht="15.6" customHeight="1" x14ac:dyDescent="0.15">
      <c r="A8" s="419" t="s">
        <v>342</v>
      </c>
      <c r="B8" s="208"/>
      <c r="C8" s="189"/>
      <c r="D8" s="81"/>
      <c r="E8" s="81"/>
      <c r="F8" s="327"/>
      <c r="G8" s="327"/>
      <c r="H8" s="327"/>
      <c r="I8" s="331"/>
      <c r="J8" s="331"/>
      <c r="K8" s="331"/>
      <c r="L8" s="428"/>
      <c r="M8" s="428"/>
      <c r="N8" s="428"/>
      <c r="O8" s="81"/>
      <c r="P8" s="195"/>
    </row>
    <row r="9" spans="1:16" ht="15.6" customHeight="1" x14ac:dyDescent="0.15">
      <c r="A9" s="419"/>
      <c r="B9" s="206"/>
      <c r="C9" s="214" t="str">
        <f>'代価1（３級基準点）'!W7</f>
        <v>平地・耕地</v>
      </c>
      <c r="D9" s="206"/>
      <c r="E9" s="78"/>
      <c r="F9" s="330"/>
      <c r="G9" s="330"/>
      <c r="H9" s="330"/>
      <c r="I9" s="324"/>
      <c r="J9" s="324"/>
      <c r="K9" s="324"/>
      <c r="L9" s="324"/>
      <c r="M9" s="324"/>
      <c r="N9" s="324"/>
      <c r="O9" s="126"/>
      <c r="P9" s="196"/>
    </row>
    <row r="10" spans="1:16" ht="15.6" customHeight="1" x14ac:dyDescent="0.15">
      <c r="A10" s="419"/>
      <c r="B10" s="208"/>
      <c r="C10" s="208"/>
      <c r="D10" s="81"/>
      <c r="E10" s="81"/>
      <c r="F10" s="318"/>
      <c r="G10" s="318"/>
      <c r="H10" s="318"/>
      <c r="I10" s="331"/>
      <c r="J10" s="331"/>
      <c r="K10" s="331"/>
      <c r="L10" s="331"/>
      <c r="M10" s="331"/>
      <c r="N10" s="331"/>
      <c r="O10" s="81"/>
      <c r="P10" s="195"/>
    </row>
    <row r="11" spans="1:16" ht="15.6" customHeight="1" x14ac:dyDescent="0.15">
      <c r="A11" s="419"/>
      <c r="B11" s="206" t="s">
        <v>361</v>
      </c>
      <c r="C11" s="206"/>
      <c r="D11" s="206"/>
      <c r="E11" s="78" t="s">
        <v>246</v>
      </c>
      <c r="F11" s="330">
        <v>2</v>
      </c>
      <c r="G11" s="330"/>
      <c r="H11" s="330"/>
      <c r="I11" s="321"/>
      <c r="J11" s="322"/>
      <c r="K11" s="323"/>
      <c r="L11" s="324"/>
      <c r="M11" s="324"/>
      <c r="N11" s="324"/>
      <c r="O11" s="78"/>
      <c r="P11" s="196">
        <v>1</v>
      </c>
    </row>
    <row r="12" spans="1:16" ht="15.6" customHeight="1" x14ac:dyDescent="0.15">
      <c r="A12" s="419"/>
      <c r="B12" s="208"/>
      <c r="C12" s="208"/>
      <c r="D12" s="81"/>
      <c r="E12" s="81"/>
      <c r="F12" s="318"/>
      <c r="G12" s="318"/>
      <c r="H12" s="318"/>
      <c r="I12" s="331"/>
      <c r="J12" s="331"/>
      <c r="K12" s="331"/>
      <c r="L12" s="331"/>
      <c r="M12" s="331"/>
      <c r="N12" s="331"/>
      <c r="O12" s="81"/>
      <c r="P12" s="195"/>
    </row>
    <row r="13" spans="1:16" ht="15.6" customHeight="1" x14ac:dyDescent="0.15">
      <c r="A13" s="419"/>
      <c r="B13" s="206" t="s">
        <v>215</v>
      </c>
      <c r="C13" s="206"/>
      <c r="D13" s="206"/>
      <c r="E13" s="78" t="s">
        <v>35</v>
      </c>
      <c r="F13" s="328">
        <v>10</v>
      </c>
      <c r="G13" s="328"/>
      <c r="H13" s="328"/>
      <c r="I13" s="321"/>
      <c r="J13" s="322"/>
      <c r="K13" s="323"/>
      <c r="L13" s="324"/>
      <c r="M13" s="324"/>
      <c r="N13" s="324"/>
      <c r="O13" s="78"/>
      <c r="P13" s="196">
        <v>2</v>
      </c>
    </row>
    <row r="14" spans="1:16" ht="15.6" customHeight="1" x14ac:dyDescent="0.15">
      <c r="A14" s="419"/>
      <c r="B14" s="208"/>
      <c r="C14" s="208"/>
      <c r="D14" s="81"/>
      <c r="E14" s="81"/>
      <c r="F14" s="318"/>
      <c r="G14" s="318"/>
      <c r="H14" s="318"/>
      <c r="I14" s="331"/>
      <c r="J14" s="331"/>
      <c r="K14" s="331"/>
      <c r="L14" s="331"/>
      <c r="M14" s="331"/>
      <c r="N14" s="331"/>
      <c r="O14" s="81"/>
      <c r="P14" s="195"/>
    </row>
    <row r="15" spans="1:16" ht="15.6" customHeight="1" x14ac:dyDescent="0.15">
      <c r="A15" s="419"/>
      <c r="B15" s="206" t="s">
        <v>343</v>
      </c>
      <c r="C15" s="206"/>
      <c r="D15" s="206"/>
      <c r="E15" s="78" t="s">
        <v>248</v>
      </c>
      <c r="F15" s="328">
        <v>1</v>
      </c>
      <c r="G15" s="328"/>
      <c r="H15" s="328"/>
      <c r="I15" s="321"/>
      <c r="J15" s="322"/>
      <c r="K15" s="323"/>
      <c r="L15" s="324"/>
      <c r="M15" s="324"/>
      <c r="N15" s="324"/>
      <c r="O15" s="78"/>
      <c r="P15" s="196">
        <v>3</v>
      </c>
    </row>
    <row r="16" spans="1:16" ht="15.6" customHeight="1" x14ac:dyDescent="0.15">
      <c r="A16" s="419"/>
      <c r="B16" s="208"/>
      <c r="C16" s="208"/>
      <c r="D16" s="81"/>
      <c r="E16" s="81"/>
      <c r="F16" s="318"/>
      <c r="G16" s="318"/>
      <c r="H16" s="318"/>
      <c r="I16" s="331"/>
      <c r="J16" s="331"/>
      <c r="K16" s="331"/>
      <c r="L16" s="331"/>
      <c r="M16" s="331"/>
      <c r="N16" s="331"/>
      <c r="O16" s="81"/>
      <c r="P16" s="195"/>
    </row>
    <row r="17" spans="1:16" ht="15.6" customHeight="1" x14ac:dyDescent="0.15">
      <c r="A17" s="419"/>
      <c r="B17" s="206" t="s">
        <v>343</v>
      </c>
      <c r="C17" s="206" t="s">
        <v>439</v>
      </c>
      <c r="D17" s="206"/>
      <c r="E17" s="78" t="s">
        <v>75</v>
      </c>
      <c r="F17" s="328">
        <v>1</v>
      </c>
      <c r="G17" s="328"/>
      <c r="H17" s="328"/>
      <c r="I17" s="321"/>
      <c r="J17" s="322"/>
      <c r="K17" s="323"/>
      <c r="L17" s="429"/>
      <c r="M17" s="429"/>
      <c r="N17" s="429"/>
      <c r="O17" s="78"/>
      <c r="P17" s="196">
        <v>4</v>
      </c>
    </row>
    <row r="18" spans="1:16" ht="15.6" customHeight="1" x14ac:dyDescent="0.15">
      <c r="A18" s="419"/>
      <c r="B18" s="208"/>
      <c r="C18" s="208"/>
      <c r="D18" s="81"/>
      <c r="E18" s="81"/>
      <c r="F18" s="318"/>
      <c r="G18" s="318"/>
      <c r="H18" s="318"/>
      <c r="I18" s="331"/>
      <c r="J18" s="331"/>
      <c r="K18" s="331"/>
      <c r="L18" s="331"/>
      <c r="M18" s="331"/>
      <c r="N18" s="331"/>
      <c r="O18" s="81"/>
      <c r="P18" s="195"/>
    </row>
    <row r="19" spans="1:16" ht="15.6" customHeight="1" x14ac:dyDescent="0.15">
      <c r="A19" s="419"/>
      <c r="B19" s="206" t="s">
        <v>218</v>
      </c>
      <c r="C19" s="206"/>
      <c r="D19" s="206"/>
      <c r="E19" s="78" t="s">
        <v>248</v>
      </c>
      <c r="F19" s="328">
        <v>1</v>
      </c>
      <c r="G19" s="328"/>
      <c r="H19" s="328"/>
      <c r="I19" s="321"/>
      <c r="J19" s="322"/>
      <c r="K19" s="323"/>
      <c r="L19" s="324"/>
      <c r="M19" s="324"/>
      <c r="N19" s="324"/>
      <c r="O19" s="78"/>
      <c r="P19" s="196">
        <v>5</v>
      </c>
    </row>
    <row r="20" spans="1:16" ht="15.6" customHeight="1" x14ac:dyDescent="0.15">
      <c r="A20" s="419"/>
      <c r="B20" s="208"/>
      <c r="C20" s="208"/>
      <c r="D20" s="81"/>
      <c r="E20" s="81"/>
      <c r="F20" s="418"/>
      <c r="G20" s="418"/>
      <c r="H20" s="418"/>
      <c r="I20" s="331"/>
      <c r="J20" s="331"/>
      <c r="K20" s="331"/>
      <c r="L20" s="331"/>
      <c r="M20" s="331"/>
      <c r="N20" s="331"/>
      <c r="O20" s="81"/>
      <c r="P20" s="195"/>
    </row>
    <row r="21" spans="1:16" ht="15" customHeight="1" x14ac:dyDescent="0.15">
      <c r="A21" s="419"/>
      <c r="B21" s="206" t="s">
        <v>155</v>
      </c>
      <c r="C21" s="206"/>
      <c r="D21" s="206"/>
      <c r="E21" s="78" t="s">
        <v>310</v>
      </c>
      <c r="F21" s="310">
        <v>0.11</v>
      </c>
      <c r="G21" s="310"/>
      <c r="H21" s="310"/>
      <c r="I21" s="321"/>
      <c r="J21" s="322"/>
      <c r="K21" s="323"/>
      <c r="L21" s="429"/>
      <c r="M21" s="429"/>
      <c r="N21" s="429"/>
      <c r="O21" s="78"/>
      <c r="P21" s="196">
        <v>6</v>
      </c>
    </row>
    <row r="22" spans="1:16" ht="15" customHeight="1" x14ac:dyDescent="0.15">
      <c r="A22" s="419"/>
      <c r="B22" s="208"/>
      <c r="C22" s="208"/>
      <c r="D22" s="81"/>
      <c r="E22" s="81"/>
      <c r="F22" s="418"/>
      <c r="G22" s="418"/>
      <c r="H22" s="418"/>
      <c r="I22" s="331"/>
      <c r="J22" s="331"/>
      <c r="K22" s="331"/>
      <c r="L22" s="331"/>
      <c r="M22" s="331"/>
      <c r="N22" s="331"/>
      <c r="O22" s="81"/>
      <c r="P22" s="195"/>
    </row>
    <row r="23" spans="1:16" ht="15" customHeight="1" x14ac:dyDescent="0.15">
      <c r="A23" s="419"/>
      <c r="B23" s="206" t="s">
        <v>358</v>
      </c>
      <c r="C23" s="206"/>
      <c r="D23" s="206"/>
      <c r="E23" s="78" t="s">
        <v>35</v>
      </c>
      <c r="F23" s="310">
        <v>0.11</v>
      </c>
      <c r="G23" s="310"/>
      <c r="H23" s="310"/>
      <c r="I23" s="321"/>
      <c r="J23" s="322"/>
      <c r="K23" s="323"/>
      <c r="L23" s="324"/>
      <c r="M23" s="324"/>
      <c r="N23" s="324"/>
      <c r="O23" s="78"/>
      <c r="P23" s="196">
        <v>7</v>
      </c>
    </row>
    <row r="24" spans="1:16" ht="15" customHeight="1" x14ac:dyDescent="0.15">
      <c r="A24" s="419"/>
      <c r="B24" s="208"/>
      <c r="C24" s="208"/>
      <c r="D24" s="81"/>
      <c r="E24" s="81"/>
      <c r="F24" s="418"/>
      <c r="G24" s="418"/>
      <c r="H24" s="418"/>
      <c r="I24" s="331"/>
      <c r="J24" s="331"/>
      <c r="K24" s="331"/>
      <c r="L24" s="331"/>
      <c r="M24" s="331"/>
      <c r="N24" s="331"/>
      <c r="O24" s="81"/>
      <c r="P24" s="195"/>
    </row>
    <row r="25" spans="1:16" ht="15" customHeight="1" x14ac:dyDescent="0.15">
      <c r="A25" s="419"/>
      <c r="B25" s="206" t="s">
        <v>148</v>
      </c>
      <c r="C25" s="206"/>
      <c r="D25" s="206"/>
      <c r="E25" s="78" t="s">
        <v>35</v>
      </c>
      <c r="F25" s="310">
        <v>0.11</v>
      </c>
      <c r="G25" s="310"/>
      <c r="H25" s="310"/>
      <c r="I25" s="321"/>
      <c r="J25" s="322"/>
      <c r="K25" s="323"/>
      <c r="L25" s="324"/>
      <c r="M25" s="324"/>
      <c r="N25" s="324"/>
      <c r="O25" s="78"/>
      <c r="P25" s="196">
        <v>8</v>
      </c>
    </row>
    <row r="26" spans="1:16" ht="15.6" customHeight="1" x14ac:dyDescent="0.15">
      <c r="A26" s="419"/>
      <c r="B26" s="81"/>
      <c r="C26" s="208"/>
      <c r="D26" s="81"/>
      <c r="E26" s="81"/>
      <c r="F26" s="418"/>
      <c r="G26" s="418"/>
      <c r="H26" s="418"/>
      <c r="I26" s="331"/>
      <c r="J26" s="331"/>
      <c r="K26" s="331"/>
      <c r="L26" s="331"/>
      <c r="M26" s="331"/>
      <c r="N26" s="331"/>
      <c r="O26" s="81"/>
      <c r="P26" s="195"/>
    </row>
    <row r="27" spans="1:16" ht="15.6" customHeight="1" x14ac:dyDescent="0.15">
      <c r="A27" s="419"/>
      <c r="B27" s="81" t="s">
        <v>149</v>
      </c>
      <c r="C27" s="122"/>
      <c r="D27" s="122"/>
      <c r="E27" s="78" t="s">
        <v>35</v>
      </c>
      <c r="F27" s="310">
        <v>0.11</v>
      </c>
      <c r="G27" s="310"/>
      <c r="H27" s="310"/>
      <c r="I27" s="321"/>
      <c r="J27" s="322"/>
      <c r="K27" s="323"/>
      <c r="L27" s="324"/>
      <c r="M27" s="324"/>
      <c r="N27" s="324"/>
      <c r="O27" s="78"/>
      <c r="P27" s="196">
        <v>9</v>
      </c>
    </row>
    <row r="28" spans="1:16" ht="15" customHeight="1" x14ac:dyDescent="0.15">
      <c r="A28" s="287"/>
      <c r="B28" s="208"/>
      <c r="C28" s="121"/>
      <c r="D28" s="197"/>
      <c r="E28" s="81"/>
      <c r="F28" s="418"/>
      <c r="G28" s="418"/>
      <c r="H28" s="418"/>
      <c r="I28" s="331"/>
      <c r="J28" s="331"/>
      <c r="K28" s="331"/>
      <c r="L28" s="331"/>
      <c r="M28" s="331"/>
      <c r="N28" s="331"/>
      <c r="O28" s="81"/>
      <c r="P28" s="195"/>
    </row>
    <row r="29" spans="1:16" ht="15.6" customHeight="1" x14ac:dyDescent="0.15">
      <c r="A29" s="287"/>
      <c r="B29" s="206" t="s">
        <v>150</v>
      </c>
      <c r="C29" s="122"/>
      <c r="D29" s="205"/>
      <c r="E29" s="78" t="s">
        <v>35</v>
      </c>
      <c r="F29" s="310">
        <v>0.11</v>
      </c>
      <c r="G29" s="310"/>
      <c r="H29" s="310"/>
      <c r="I29" s="321"/>
      <c r="J29" s="322"/>
      <c r="K29" s="323"/>
      <c r="L29" s="324"/>
      <c r="M29" s="324"/>
      <c r="N29" s="324"/>
      <c r="O29" s="124"/>
      <c r="P29" s="196">
        <v>10</v>
      </c>
    </row>
    <row r="30" spans="1:16" ht="15.6" customHeight="1" x14ac:dyDescent="0.15">
      <c r="A30" s="287"/>
      <c r="B30" s="208"/>
      <c r="C30" s="121"/>
      <c r="D30" s="197"/>
      <c r="E30" s="81"/>
      <c r="F30" s="418"/>
      <c r="G30" s="418"/>
      <c r="H30" s="418"/>
      <c r="I30" s="331"/>
      <c r="J30" s="331"/>
      <c r="K30" s="331"/>
      <c r="L30" s="331"/>
      <c r="M30" s="331"/>
      <c r="N30" s="331"/>
      <c r="O30" s="81"/>
      <c r="P30" s="195"/>
    </row>
    <row r="31" spans="1:16" ht="15.6" customHeight="1" x14ac:dyDescent="0.15">
      <c r="A31" s="287"/>
      <c r="B31" s="206" t="s">
        <v>190</v>
      </c>
      <c r="C31" s="122"/>
      <c r="D31" s="205"/>
      <c r="E31" s="78" t="s">
        <v>75</v>
      </c>
      <c r="F31" s="310">
        <v>1</v>
      </c>
      <c r="G31" s="310"/>
      <c r="H31" s="310"/>
      <c r="I31" s="321"/>
      <c r="J31" s="322"/>
      <c r="K31" s="323"/>
      <c r="L31" s="324"/>
      <c r="M31" s="324"/>
      <c r="N31" s="324"/>
      <c r="O31" s="124"/>
      <c r="P31" s="196"/>
    </row>
    <row r="32" spans="1:16" ht="15.6" customHeight="1" x14ac:dyDescent="0.15">
      <c r="A32" s="287"/>
      <c r="B32" s="208"/>
      <c r="C32" s="76"/>
      <c r="D32" s="81"/>
      <c r="E32" s="81"/>
      <c r="F32" s="318"/>
      <c r="G32" s="318"/>
      <c r="H32" s="318"/>
      <c r="I32" s="331"/>
      <c r="J32" s="331"/>
      <c r="K32" s="331"/>
      <c r="L32" s="331"/>
      <c r="M32" s="331"/>
      <c r="N32" s="331"/>
      <c r="O32" s="82"/>
      <c r="P32" s="195"/>
    </row>
    <row r="33" spans="1:19" ht="15.6" customHeight="1" x14ac:dyDescent="0.15">
      <c r="A33" s="287"/>
      <c r="B33" s="206" t="s">
        <v>368</v>
      </c>
      <c r="C33" s="199"/>
      <c r="D33" s="206"/>
      <c r="E33" s="78" t="s">
        <v>364</v>
      </c>
      <c r="F33" s="310"/>
      <c r="G33" s="310"/>
      <c r="H33" s="310"/>
      <c r="I33" s="321"/>
      <c r="J33" s="322"/>
      <c r="K33" s="323"/>
      <c r="L33" s="321"/>
      <c r="M33" s="322"/>
      <c r="N33" s="323"/>
      <c r="O33" s="83"/>
      <c r="P33" s="196"/>
    </row>
    <row r="34" spans="1:19" ht="15.6" customHeight="1" x14ac:dyDescent="0.15">
      <c r="A34" s="287"/>
      <c r="B34" s="208"/>
      <c r="C34" s="76"/>
      <c r="D34" s="81"/>
      <c r="E34" s="81"/>
      <c r="F34" s="318"/>
      <c r="G34" s="318"/>
      <c r="H34" s="318"/>
      <c r="I34" s="331"/>
      <c r="J34" s="331"/>
      <c r="K34" s="331"/>
      <c r="L34" s="331"/>
      <c r="M34" s="331"/>
      <c r="N34" s="331"/>
      <c r="O34" s="82"/>
      <c r="P34" s="195"/>
    </row>
    <row r="35" spans="1:19" ht="15.6" customHeight="1" x14ac:dyDescent="0.15">
      <c r="A35" s="287"/>
      <c r="B35" s="206" t="s">
        <v>366</v>
      </c>
      <c r="C35" s="199"/>
      <c r="D35" s="206"/>
      <c r="E35" s="78" t="s">
        <v>35</v>
      </c>
      <c r="F35" s="328"/>
      <c r="G35" s="328"/>
      <c r="H35" s="328"/>
      <c r="I35" s="321"/>
      <c r="J35" s="322"/>
      <c r="K35" s="323"/>
      <c r="L35" s="321"/>
      <c r="M35" s="322"/>
      <c r="N35" s="323"/>
      <c r="O35" s="83"/>
      <c r="P35" s="196"/>
    </row>
    <row r="36" spans="1:19" ht="15.6" customHeight="1" x14ac:dyDescent="0.15">
      <c r="A36" s="287"/>
      <c r="B36" s="208"/>
      <c r="C36" s="410"/>
      <c r="D36" s="81"/>
      <c r="E36" s="81"/>
      <c r="F36" s="315"/>
      <c r="G36" s="316"/>
      <c r="H36" s="317"/>
      <c r="I36" s="415"/>
      <c r="J36" s="416"/>
      <c r="K36" s="417"/>
      <c r="L36" s="415"/>
      <c r="M36" s="416"/>
      <c r="N36" s="417"/>
      <c r="O36" s="81"/>
      <c r="P36" s="195"/>
    </row>
    <row r="37" spans="1:19" ht="15.6" customHeight="1" x14ac:dyDescent="0.15">
      <c r="A37" s="287"/>
      <c r="B37" s="206" t="s">
        <v>363</v>
      </c>
      <c r="C37" s="411"/>
      <c r="D37" s="206"/>
      <c r="E37" s="78" t="s">
        <v>35</v>
      </c>
      <c r="F37" s="412"/>
      <c r="G37" s="413"/>
      <c r="H37" s="414"/>
      <c r="I37" s="321"/>
      <c r="J37" s="322"/>
      <c r="K37" s="323"/>
      <c r="L37" s="321"/>
      <c r="M37" s="322"/>
      <c r="N37" s="323"/>
      <c r="O37" s="125"/>
      <c r="P37" s="196"/>
    </row>
    <row r="38" spans="1:19" ht="15.6" customHeight="1" x14ac:dyDescent="0.15">
      <c r="A38" s="335"/>
      <c r="B38" s="208"/>
      <c r="C38" s="410"/>
      <c r="D38" s="81"/>
      <c r="E38" s="81"/>
      <c r="F38" s="315"/>
      <c r="G38" s="316"/>
      <c r="H38" s="317"/>
      <c r="I38" s="415"/>
      <c r="J38" s="416"/>
      <c r="K38" s="417"/>
      <c r="L38" s="415"/>
      <c r="M38" s="416"/>
      <c r="N38" s="417"/>
      <c r="O38" s="81"/>
      <c r="P38" s="195"/>
    </row>
    <row r="39" spans="1:19" ht="15.6" customHeight="1" x14ac:dyDescent="0.15">
      <c r="A39" s="289"/>
      <c r="B39" s="206" t="s">
        <v>365</v>
      </c>
      <c r="C39" s="411"/>
      <c r="D39" s="206"/>
      <c r="E39" s="78" t="s">
        <v>75</v>
      </c>
      <c r="F39" s="412">
        <v>1</v>
      </c>
      <c r="G39" s="413"/>
      <c r="H39" s="414"/>
      <c r="I39" s="321"/>
      <c r="J39" s="322"/>
      <c r="K39" s="323"/>
      <c r="L39" s="321"/>
      <c r="M39" s="322"/>
      <c r="N39" s="323"/>
      <c r="O39" s="125"/>
      <c r="P39" s="196"/>
      <c r="R39" s="85"/>
    </row>
    <row r="40" spans="1:19" ht="15.6" customHeight="1" x14ac:dyDescent="0.15">
      <c r="A40" s="287"/>
      <c r="B40" s="208"/>
      <c r="C40" s="76"/>
      <c r="D40" s="81"/>
      <c r="E40" s="81"/>
      <c r="F40" s="318"/>
      <c r="G40" s="318"/>
      <c r="H40" s="318"/>
      <c r="I40" s="331"/>
      <c r="J40" s="331"/>
      <c r="K40" s="331"/>
      <c r="L40" s="331"/>
      <c r="M40" s="331"/>
      <c r="N40" s="331"/>
      <c r="O40" s="82"/>
      <c r="P40" s="195"/>
      <c r="R40" s="85"/>
      <c r="S40" s="85">
        <f>D28+D34</f>
        <v>0</v>
      </c>
    </row>
    <row r="41" spans="1:19" ht="15.6" customHeight="1" x14ac:dyDescent="0.15">
      <c r="A41" s="287"/>
      <c r="B41" s="206" t="s">
        <v>154</v>
      </c>
      <c r="C41" s="199"/>
      <c r="D41" s="206"/>
      <c r="E41" s="78" t="s">
        <v>364</v>
      </c>
      <c r="F41" s="328"/>
      <c r="G41" s="328"/>
      <c r="H41" s="328"/>
      <c r="I41" s="321"/>
      <c r="J41" s="322"/>
      <c r="K41" s="323"/>
      <c r="L41" s="321"/>
      <c r="M41" s="322"/>
      <c r="N41" s="323"/>
      <c r="O41" s="83"/>
      <c r="P41" s="196"/>
      <c r="R41" s="85"/>
    </row>
    <row r="42" spans="1:19" ht="15.6" customHeight="1" x14ac:dyDescent="0.15">
      <c r="A42" s="419"/>
      <c r="B42" s="208"/>
      <c r="C42" s="208"/>
      <c r="D42" s="81"/>
      <c r="E42" s="81"/>
      <c r="F42" s="318"/>
      <c r="G42" s="318"/>
      <c r="H42" s="318"/>
      <c r="I42" s="331"/>
      <c r="J42" s="331"/>
      <c r="K42" s="331"/>
      <c r="L42" s="331"/>
      <c r="M42" s="331"/>
      <c r="N42" s="331"/>
      <c r="O42" s="81"/>
      <c r="P42" s="195"/>
      <c r="R42" s="85"/>
    </row>
    <row r="43" spans="1:19" ht="15.6" customHeight="1" x14ac:dyDescent="0.15">
      <c r="A43" s="419"/>
      <c r="B43" s="206" t="s">
        <v>367</v>
      </c>
      <c r="C43" s="122"/>
      <c r="D43" s="122"/>
      <c r="E43" s="78" t="s">
        <v>75</v>
      </c>
      <c r="F43" s="328">
        <v>1</v>
      </c>
      <c r="G43" s="328"/>
      <c r="H43" s="328"/>
      <c r="I43" s="321"/>
      <c r="J43" s="322"/>
      <c r="K43" s="323"/>
      <c r="L43" s="324"/>
      <c r="M43" s="324"/>
      <c r="N43" s="324"/>
      <c r="O43" s="125"/>
      <c r="P43" s="196"/>
      <c r="R43" s="85"/>
    </row>
  </sheetData>
  <mergeCells count="140">
    <mergeCell ref="A42:A43"/>
    <mergeCell ref="F42:H42"/>
    <mergeCell ref="I42:K42"/>
    <mergeCell ref="L42:N42"/>
    <mergeCell ref="F43:H43"/>
    <mergeCell ref="I43:K43"/>
    <mergeCell ref="L43:N43"/>
    <mergeCell ref="A40:A41"/>
    <mergeCell ref="F40:H40"/>
    <mergeCell ref="I40:K40"/>
    <mergeCell ref="L40:N40"/>
    <mergeCell ref="F41:H41"/>
    <mergeCell ref="I41:K41"/>
    <mergeCell ref="L41:N41"/>
    <mergeCell ref="A38:A39"/>
    <mergeCell ref="C38:C39"/>
    <mergeCell ref="F38:H38"/>
    <mergeCell ref="I38:K38"/>
    <mergeCell ref="L38:N38"/>
    <mergeCell ref="F39:H39"/>
    <mergeCell ref="I39:K39"/>
    <mergeCell ref="L39:N39"/>
    <mergeCell ref="A36:A37"/>
    <mergeCell ref="C36:C37"/>
    <mergeCell ref="F36:H36"/>
    <mergeCell ref="I36:K36"/>
    <mergeCell ref="L36:N36"/>
    <mergeCell ref="F37:H37"/>
    <mergeCell ref="I37:K37"/>
    <mergeCell ref="L37:N37"/>
    <mergeCell ref="A34:A35"/>
    <mergeCell ref="F34:H34"/>
    <mergeCell ref="I34:K34"/>
    <mergeCell ref="L34:N34"/>
    <mergeCell ref="F35:H35"/>
    <mergeCell ref="I35:K35"/>
    <mergeCell ref="L35:N35"/>
    <mergeCell ref="A32:A33"/>
    <mergeCell ref="F32:H32"/>
    <mergeCell ref="I32:K32"/>
    <mergeCell ref="L32:N32"/>
    <mergeCell ref="F33:H33"/>
    <mergeCell ref="I33:K33"/>
    <mergeCell ref="L33:N33"/>
    <mergeCell ref="A30:A31"/>
    <mergeCell ref="F30:H30"/>
    <mergeCell ref="I30:K30"/>
    <mergeCell ref="L30:N30"/>
    <mergeCell ref="F31:H31"/>
    <mergeCell ref="I31:K31"/>
    <mergeCell ref="L31:N31"/>
    <mergeCell ref="A28:A29"/>
    <mergeCell ref="F28:H28"/>
    <mergeCell ref="I28:K28"/>
    <mergeCell ref="L28:N28"/>
    <mergeCell ref="F29:H29"/>
    <mergeCell ref="I29:K29"/>
    <mergeCell ref="L29:N29"/>
    <mergeCell ref="A26:A27"/>
    <mergeCell ref="F26:H26"/>
    <mergeCell ref="I26:K26"/>
    <mergeCell ref="L26:N26"/>
    <mergeCell ref="F27:H27"/>
    <mergeCell ref="I27:K27"/>
    <mergeCell ref="L27:N27"/>
    <mergeCell ref="A24:A25"/>
    <mergeCell ref="F24:H24"/>
    <mergeCell ref="I24:K24"/>
    <mergeCell ref="L24:N24"/>
    <mergeCell ref="F25:H25"/>
    <mergeCell ref="I25:K25"/>
    <mergeCell ref="L25:N25"/>
    <mergeCell ref="A22:A23"/>
    <mergeCell ref="F22:H22"/>
    <mergeCell ref="I22:K22"/>
    <mergeCell ref="L22:N22"/>
    <mergeCell ref="F23:H23"/>
    <mergeCell ref="I23:K23"/>
    <mergeCell ref="L23:N23"/>
    <mergeCell ref="A20:A21"/>
    <mergeCell ref="F20:H20"/>
    <mergeCell ref="I20:K20"/>
    <mergeCell ref="L20:N20"/>
    <mergeCell ref="F21:H21"/>
    <mergeCell ref="I21:K21"/>
    <mergeCell ref="L21:N21"/>
    <mergeCell ref="A18:A19"/>
    <mergeCell ref="F18:H18"/>
    <mergeCell ref="I18:K18"/>
    <mergeCell ref="L18:N18"/>
    <mergeCell ref="F19:H19"/>
    <mergeCell ref="I19:K19"/>
    <mergeCell ref="L19:N19"/>
    <mergeCell ref="A16:A17"/>
    <mergeCell ref="F16:H16"/>
    <mergeCell ref="I16:K16"/>
    <mergeCell ref="L16:N16"/>
    <mergeCell ref="F17:H17"/>
    <mergeCell ref="I17:K17"/>
    <mergeCell ref="L17:N17"/>
    <mergeCell ref="A14:A15"/>
    <mergeCell ref="F14:H14"/>
    <mergeCell ref="I14:K14"/>
    <mergeCell ref="L14:N14"/>
    <mergeCell ref="F15:H15"/>
    <mergeCell ref="I15:K15"/>
    <mergeCell ref="L15:N15"/>
    <mergeCell ref="A12:A13"/>
    <mergeCell ref="F12:H12"/>
    <mergeCell ref="I12:K12"/>
    <mergeCell ref="L12:N12"/>
    <mergeCell ref="F13:H13"/>
    <mergeCell ref="I13:K13"/>
    <mergeCell ref="L13:N13"/>
    <mergeCell ref="A10:A11"/>
    <mergeCell ref="F10:H10"/>
    <mergeCell ref="I10:K10"/>
    <mergeCell ref="L10:N10"/>
    <mergeCell ref="F11:H11"/>
    <mergeCell ref="I11:K11"/>
    <mergeCell ref="L11:N11"/>
    <mergeCell ref="O6:O7"/>
    <mergeCell ref="P6:P7"/>
    <mergeCell ref="A8:A9"/>
    <mergeCell ref="F8:H8"/>
    <mergeCell ref="I8:K8"/>
    <mergeCell ref="L8:N8"/>
    <mergeCell ref="F9:H9"/>
    <mergeCell ref="I9:K9"/>
    <mergeCell ref="L9:N9"/>
    <mergeCell ref="A3:B3"/>
    <mergeCell ref="D3:L4"/>
    <mergeCell ref="A4:B4"/>
    <mergeCell ref="A6:A7"/>
    <mergeCell ref="B6:B7"/>
    <mergeCell ref="C6:C7"/>
    <mergeCell ref="D6:D7"/>
    <mergeCell ref="F6:H7"/>
    <mergeCell ref="I6:K7"/>
    <mergeCell ref="L6:N7"/>
  </mergeCells>
  <phoneticPr fontId="3"/>
  <printOptions horizontalCentered="1" verticalCentered="1"/>
  <pageMargins left="0.39370078740157483" right="0.39370078740157483" top="0.78740157480314965" bottom="0" header="0" footer="0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40"/>
  <sheetViews>
    <sheetView view="pageBreakPreview" zoomScale="85" zoomScaleNormal="100" zoomScaleSheetLayoutView="100" workbookViewId="0">
      <selection activeCell="AP6" sqref="AP6:AQ6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7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7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7" s="220" customFormat="1" ht="9.9499999999999993" customHeight="1" x14ac:dyDescent="0.15">
      <c r="A3" s="221"/>
      <c r="B3" s="531" t="s">
        <v>350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7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7" s="220" customFormat="1" ht="9.9499999999999993" customHeight="1" x14ac:dyDescent="0.15">
      <c r="A5" s="221"/>
      <c r="B5" s="526" t="s">
        <v>348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7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20</v>
      </c>
      <c r="AN6" s="528"/>
      <c r="AO6" s="528"/>
      <c r="AP6" s="529" t="s">
        <v>246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  <c r="BE6"/>
    </row>
    <row r="7" spans="1:57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  <c r="BE7"/>
    </row>
    <row r="8" spans="1:57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  <c r="BE8"/>
    </row>
    <row r="9" spans="1:57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  <c r="BE9"/>
    </row>
    <row r="10" spans="1:57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  <c r="BE10"/>
    </row>
    <row r="11" spans="1:57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  <c r="BE11"/>
    </row>
    <row r="12" spans="1:57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  <c r="BE12"/>
    </row>
    <row r="13" spans="1:57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  <c r="BE13"/>
    </row>
    <row r="14" spans="1:57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  <c r="BE14"/>
    </row>
    <row r="15" spans="1:57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  <c r="BE15"/>
    </row>
    <row r="16" spans="1:57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  <c r="BE16"/>
    </row>
    <row r="17" spans="1:57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  <c r="BE17"/>
    </row>
    <row r="18" spans="1:57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  <c r="BE18"/>
    </row>
    <row r="19" spans="1:57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  <c r="BE19"/>
    </row>
    <row r="20" spans="1:57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  <c r="BE20"/>
    </row>
    <row r="21" spans="1:57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  <c r="BE21"/>
    </row>
    <row r="22" spans="1:57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  <c r="BE22"/>
    </row>
    <row r="23" spans="1:57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  <c r="BE23"/>
    </row>
    <row r="24" spans="1:57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  <c r="BE24"/>
    </row>
    <row r="25" spans="1:57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  <c r="BE25"/>
    </row>
    <row r="26" spans="1:57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  <c r="BE26"/>
    </row>
    <row r="27" spans="1:57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  <c r="BD27"/>
      <c r="BE27"/>
    </row>
    <row r="28" spans="1:57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  <c r="BD28"/>
      <c r="BE28"/>
    </row>
    <row r="29" spans="1:57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</row>
    <row r="30" spans="1:57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</row>
    <row r="31" spans="1:57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</row>
    <row r="32" spans="1:57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356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1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M1:AI3"/>
    <mergeCell ref="B5:L6"/>
    <mergeCell ref="AM6:AO6"/>
    <mergeCell ref="AP6:AQ6"/>
    <mergeCell ref="AR6:AS6"/>
    <mergeCell ref="B3:L4"/>
    <mergeCell ref="M7:U7"/>
    <mergeCell ref="W7:AD7"/>
    <mergeCell ref="AF7:AL7"/>
    <mergeCell ref="X8:Z9"/>
    <mergeCell ref="AA8:AE9"/>
    <mergeCell ref="AF8:AJ9"/>
    <mergeCell ref="AK8:AR9"/>
    <mergeCell ref="A8:F9"/>
    <mergeCell ref="G8:L9"/>
    <mergeCell ref="M8:R9"/>
    <mergeCell ref="S8:W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S11:W11"/>
    <mergeCell ref="X11:Z11"/>
    <mergeCell ref="AA11:AE11"/>
    <mergeCell ref="AF11:AJ11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S14:AU15"/>
    <mergeCell ref="X15:Z15"/>
    <mergeCell ref="AA15:AE15"/>
    <mergeCell ref="AF15:AJ15"/>
    <mergeCell ref="AK15:AR15"/>
    <mergeCell ref="A16:F17"/>
    <mergeCell ref="G16:L17"/>
    <mergeCell ref="M16:R17"/>
    <mergeCell ref="S16:W16"/>
    <mergeCell ref="S17:W17"/>
    <mergeCell ref="AA16:AE16"/>
    <mergeCell ref="X16:Z16"/>
    <mergeCell ref="S15:W15"/>
    <mergeCell ref="X14:Z14"/>
    <mergeCell ref="A14:F15"/>
    <mergeCell ref="G14:L15"/>
    <mergeCell ref="M14:R15"/>
    <mergeCell ref="S14:W14"/>
    <mergeCell ref="AS16:AU17"/>
    <mergeCell ref="X17:Z17"/>
    <mergeCell ref="AA17:AE17"/>
    <mergeCell ref="AF17:AJ17"/>
    <mergeCell ref="AS18:AU19"/>
    <mergeCell ref="X19:Z19"/>
    <mergeCell ref="AF16:AJ16"/>
    <mergeCell ref="AA19:AE19"/>
    <mergeCell ref="AF19:AJ19"/>
    <mergeCell ref="A20:F21"/>
    <mergeCell ref="G20:L21"/>
    <mergeCell ref="M20:R21"/>
    <mergeCell ref="S20:W20"/>
    <mergeCell ref="S21:W21"/>
    <mergeCell ref="AA20:AE20"/>
    <mergeCell ref="AF20:AJ20"/>
    <mergeCell ref="S19:W19"/>
    <mergeCell ref="AS20:AU21"/>
    <mergeCell ref="X21:Z21"/>
    <mergeCell ref="AA21:AE21"/>
    <mergeCell ref="AF21:AJ21"/>
    <mergeCell ref="X18:Z18"/>
    <mergeCell ref="A18:F19"/>
    <mergeCell ref="G18:L19"/>
    <mergeCell ref="M18:R19"/>
    <mergeCell ref="S18:W18"/>
    <mergeCell ref="A22:F23"/>
    <mergeCell ref="G22:L23"/>
    <mergeCell ref="M22:R23"/>
    <mergeCell ref="S22:W22"/>
    <mergeCell ref="S23:W23"/>
    <mergeCell ref="X22:Z22"/>
    <mergeCell ref="AA22:AE22"/>
    <mergeCell ref="AA18:AE18"/>
    <mergeCell ref="AF18:AJ18"/>
    <mergeCell ref="AS22:AU23"/>
    <mergeCell ref="X23:Z23"/>
    <mergeCell ref="AA23:AE23"/>
    <mergeCell ref="AF23:AJ23"/>
    <mergeCell ref="AF24:AJ24"/>
    <mergeCell ref="AS24:AU25"/>
    <mergeCell ref="X25:Z25"/>
    <mergeCell ref="AA25:AE25"/>
    <mergeCell ref="AF25:AJ25"/>
    <mergeCell ref="AK25:AN25"/>
    <mergeCell ref="AP25:AR25"/>
    <mergeCell ref="AA24:AE24"/>
    <mergeCell ref="AS26:AU27"/>
    <mergeCell ref="X27:Z27"/>
    <mergeCell ref="AA27:AE27"/>
    <mergeCell ref="AF27:AJ27"/>
    <mergeCell ref="AA32:AE32"/>
    <mergeCell ref="AF32:AJ32"/>
    <mergeCell ref="AS32:AU33"/>
    <mergeCell ref="X33:Z33"/>
    <mergeCell ref="AA33:AE33"/>
    <mergeCell ref="AF33:AJ33"/>
    <mergeCell ref="AF30:AJ30"/>
    <mergeCell ref="AS30:AU31"/>
    <mergeCell ref="X31:Z31"/>
    <mergeCell ref="AA31:AE31"/>
    <mergeCell ref="AF31:AJ31"/>
    <mergeCell ref="AK31:AN31"/>
    <mergeCell ref="AP31:AR31"/>
    <mergeCell ref="AS28:AU29"/>
    <mergeCell ref="AA30:AE30"/>
    <mergeCell ref="AK27:AN27"/>
    <mergeCell ref="AP27:AR27"/>
    <mergeCell ref="A32:F33"/>
    <mergeCell ref="G32:L33"/>
    <mergeCell ref="M32:R33"/>
    <mergeCell ref="S32:W32"/>
    <mergeCell ref="S33:W33"/>
    <mergeCell ref="X26:Z26"/>
    <mergeCell ref="S25:W25"/>
    <mergeCell ref="AA26:AE26"/>
    <mergeCell ref="AF26:AJ26"/>
    <mergeCell ref="S31:W31"/>
    <mergeCell ref="A26:F27"/>
    <mergeCell ref="G26:L27"/>
    <mergeCell ref="M26:R27"/>
    <mergeCell ref="S26:W26"/>
    <mergeCell ref="S27:W27"/>
    <mergeCell ref="A24:F25"/>
    <mergeCell ref="G24:L25"/>
    <mergeCell ref="M24:R25"/>
    <mergeCell ref="S24:W24"/>
    <mergeCell ref="A30:F31"/>
    <mergeCell ref="G30:L31"/>
    <mergeCell ref="M30:R31"/>
    <mergeCell ref="S30:W30"/>
    <mergeCell ref="X30:Z30"/>
    <mergeCell ref="E40:F40"/>
    <mergeCell ref="G40:J40"/>
    <mergeCell ref="AM40:AT40"/>
    <mergeCell ref="X38:Z38"/>
    <mergeCell ref="AA38:AE38"/>
    <mergeCell ref="AF38:AJ38"/>
    <mergeCell ref="AS38:AU39"/>
    <mergeCell ref="X39:Z39"/>
    <mergeCell ref="AF39:AJ39"/>
    <mergeCell ref="A38:F39"/>
    <mergeCell ref="G38:L39"/>
    <mergeCell ref="M38:R39"/>
    <mergeCell ref="S38:W38"/>
    <mergeCell ref="S39:W39"/>
    <mergeCell ref="AF36:AJ36"/>
    <mergeCell ref="AS36:AU37"/>
    <mergeCell ref="AA37:AE37"/>
    <mergeCell ref="AF37:AJ37"/>
    <mergeCell ref="AK39:AN39"/>
    <mergeCell ref="AP39:AR39"/>
    <mergeCell ref="A34:F35"/>
    <mergeCell ref="AA39:AE39"/>
    <mergeCell ref="A36:F37"/>
    <mergeCell ref="G36:L37"/>
    <mergeCell ref="M36:R37"/>
    <mergeCell ref="S36:W36"/>
    <mergeCell ref="X36:Z36"/>
    <mergeCell ref="AA36:AE36"/>
    <mergeCell ref="S37:W37"/>
    <mergeCell ref="X37:Z37"/>
    <mergeCell ref="AF34:AJ34"/>
    <mergeCell ref="AS34:AU35"/>
    <mergeCell ref="S35:W35"/>
    <mergeCell ref="X35:Z35"/>
    <mergeCell ref="AA35:AE35"/>
    <mergeCell ref="AF35:AJ35"/>
    <mergeCell ref="G34:L35"/>
    <mergeCell ref="M34:R35"/>
    <mergeCell ref="A28:F29"/>
    <mergeCell ref="G28:L29"/>
    <mergeCell ref="M28:R29"/>
    <mergeCell ref="S28:W28"/>
    <mergeCell ref="X28:Z28"/>
    <mergeCell ref="AA28:AE28"/>
    <mergeCell ref="S29:W29"/>
    <mergeCell ref="X29:Z29"/>
    <mergeCell ref="AA29:AE29"/>
    <mergeCell ref="S34:W34"/>
    <mergeCell ref="X34:Z34"/>
    <mergeCell ref="AA34:AE34"/>
    <mergeCell ref="AF28:AJ28"/>
    <mergeCell ref="AK11:AR11"/>
    <mergeCell ref="AK19:AM19"/>
    <mergeCell ref="AO19:AR19"/>
    <mergeCell ref="AK21:AL21"/>
    <mergeCell ref="AK23:AN23"/>
    <mergeCell ref="AP23:AR23"/>
    <mergeCell ref="AO21:AR21"/>
    <mergeCell ref="AF29:AJ29"/>
    <mergeCell ref="AK29:AN29"/>
    <mergeCell ref="AP29:AR29"/>
    <mergeCell ref="X32:Z32"/>
    <mergeCell ref="X24:Z24"/>
    <mergeCell ref="AF22:AJ22"/>
    <mergeCell ref="X20:Z20"/>
    <mergeCell ref="AA14:AE14"/>
    <mergeCell ref="AF14:AJ14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0"/>
  <sheetViews>
    <sheetView view="pageBreakPreview" zoomScale="85" zoomScaleNormal="100" zoomScaleSheetLayoutView="100" workbookViewId="0">
      <selection activeCell="X39" sqref="X39:Z39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353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26" t="s">
        <v>348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35</v>
      </c>
      <c r="AN6" s="528"/>
      <c r="AO6" s="528"/>
      <c r="AP6" s="529" t="s">
        <v>246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</row>
    <row r="29" spans="1:56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</row>
    <row r="30" spans="1:56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</row>
    <row r="31" spans="1:56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</row>
    <row r="32" spans="1:56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356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2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M1:AI3"/>
    <mergeCell ref="B3:L4"/>
    <mergeCell ref="B5:L6"/>
    <mergeCell ref="AM6:AO6"/>
    <mergeCell ref="AP6:AQ6"/>
    <mergeCell ref="AR6:AS6"/>
    <mergeCell ref="M7:U7"/>
    <mergeCell ref="W7:AD7"/>
    <mergeCell ref="AF7:AL7"/>
    <mergeCell ref="A8:F9"/>
    <mergeCell ref="G8:L9"/>
    <mergeCell ref="M8:R9"/>
    <mergeCell ref="S8:W9"/>
    <mergeCell ref="X8:Z9"/>
    <mergeCell ref="AA8:AE9"/>
    <mergeCell ref="AF8:AJ9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S11:W11"/>
    <mergeCell ref="X11:Z11"/>
    <mergeCell ref="AA11:AE11"/>
    <mergeCell ref="AF11:AJ11"/>
    <mergeCell ref="AK11:AR11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14:F15"/>
    <mergeCell ref="G14:L15"/>
    <mergeCell ref="M14:R15"/>
    <mergeCell ref="S14:W14"/>
    <mergeCell ref="X14:Z14"/>
    <mergeCell ref="AA14:AE14"/>
    <mergeCell ref="AF14:AJ14"/>
    <mergeCell ref="AS14:AU15"/>
    <mergeCell ref="S15:W15"/>
    <mergeCell ref="X15:Z15"/>
    <mergeCell ref="AA15:AE15"/>
    <mergeCell ref="AF15:AJ15"/>
    <mergeCell ref="AK15:AR15"/>
    <mergeCell ref="A16:F17"/>
    <mergeCell ref="G16:L17"/>
    <mergeCell ref="M16:R17"/>
    <mergeCell ref="S16:W16"/>
    <mergeCell ref="X16:Z16"/>
    <mergeCell ref="AA16:AE16"/>
    <mergeCell ref="AF16:AJ16"/>
    <mergeCell ref="AS16:AU17"/>
    <mergeCell ref="S17:W17"/>
    <mergeCell ref="X17:Z17"/>
    <mergeCell ref="AA17:AE17"/>
    <mergeCell ref="AF17:AJ17"/>
    <mergeCell ref="A18:F19"/>
    <mergeCell ref="G18:L19"/>
    <mergeCell ref="M18:R19"/>
    <mergeCell ref="S18:W18"/>
    <mergeCell ref="X18:Z18"/>
    <mergeCell ref="AA18:AE18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20:F21"/>
    <mergeCell ref="G20:L21"/>
    <mergeCell ref="M20:R21"/>
    <mergeCell ref="S20:W20"/>
    <mergeCell ref="X20:Z20"/>
    <mergeCell ref="AA20:AE20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2:F23"/>
    <mergeCell ref="G22:L23"/>
    <mergeCell ref="M22:R23"/>
    <mergeCell ref="S22:W22"/>
    <mergeCell ref="X22:Z22"/>
    <mergeCell ref="AA22:AE22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4:F25"/>
    <mergeCell ref="G24:L25"/>
    <mergeCell ref="M24:R25"/>
    <mergeCell ref="S24:W24"/>
    <mergeCell ref="X24:Z24"/>
    <mergeCell ref="AA24:AE24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6:F27"/>
    <mergeCell ref="G26:L27"/>
    <mergeCell ref="M26:R27"/>
    <mergeCell ref="S26:W26"/>
    <mergeCell ref="X26:Z26"/>
    <mergeCell ref="AA26:AE26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8:F29"/>
    <mergeCell ref="G28:L29"/>
    <mergeCell ref="M28:R29"/>
    <mergeCell ref="S28:W28"/>
    <mergeCell ref="X28:Z28"/>
    <mergeCell ref="AA28:AE28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30:F31"/>
    <mergeCell ref="G30:L31"/>
    <mergeCell ref="M30:R31"/>
    <mergeCell ref="S30:W30"/>
    <mergeCell ref="X30:Z30"/>
    <mergeCell ref="AA30:AE30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2:F33"/>
    <mergeCell ref="G32:L33"/>
    <mergeCell ref="M32:R33"/>
    <mergeCell ref="S32:W32"/>
    <mergeCell ref="X32:Z32"/>
    <mergeCell ref="AA32:AE32"/>
    <mergeCell ref="AF32:AJ32"/>
    <mergeCell ref="AS32:AU33"/>
    <mergeCell ref="S33:W33"/>
    <mergeCell ref="X33:Z33"/>
    <mergeCell ref="AA33:AE33"/>
    <mergeCell ref="AF33:AJ33"/>
    <mergeCell ref="A34:F35"/>
    <mergeCell ref="G34:L35"/>
    <mergeCell ref="M34:R35"/>
    <mergeCell ref="S34:W34"/>
    <mergeCell ref="X34:Z34"/>
    <mergeCell ref="AA34:AE34"/>
    <mergeCell ref="AF34:AJ34"/>
    <mergeCell ref="AS34:AU35"/>
    <mergeCell ref="S35:W35"/>
    <mergeCell ref="X35:Z35"/>
    <mergeCell ref="AA35:AE35"/>
    <mergeCell ref="AF35:AJ35"/>
    <mergeCell ref="A36:F37"/>
    <mergeCell ref="G36:L37"/>
    <mergeCell ref="M36:R37"/>
    <mergeCell ref="S36:W36"/>
    <mergeCell ref="X36:Z36"/>
    <mergeCell ref="AA36:AE36"/>
    <mergeCell ref="AF36:AJ36"/>
    <mergeCell ref="AS36:AU37"/>
    <mergeCell ref="S37:W37"/>
    <mergeCell ref="X37:Z37"/>
    <mergeCell ref="AA37:AE37"/>
    <mergeCell ref="AF37:AJ37"/>
    <mergeCell ref="AP39:AR39"/>
    <mergeCell ref="A38:F39"/>
    <mergeCell ref="G38:L39"/>
    <mergeCell ref="M38:R39"/>
    <mergeCell ref="S38:W38"/>
    <mergeCell ref="X38:Z38"/>
    <mergeCell ref="AA38:AE38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0"/>
  <sheetViews>
    <sheetView view="pageBreakPreview" zoomScale="85" zoomScaleNormal="100" zoomScaleSheetLayoutView="100" workbookViewId="0">
      <selection activeCell="AX43" sqref="AX43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343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26" t="s">
        <v>354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248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512"/>
      <c r="AG7" s="512"/>
      <c r="AH7" s="512"/>
      <c r="AI7" s="512"/>
      <c r="AJ7" s="512"/>
      <c r="AK7" s="512"/>
      <c r="AL7" s="512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</row>
    <row r="28" spans="1:56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</row>
    <row r="29" spans="1:56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</row>
    <row r="30" spans="1:56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</row>
    <row r="31" spans="1:56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</row>
    <row r="32" spans="1:56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613" t="s">
        <v>461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3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M1:AI3"/>
    <mergeCell ref="B3:L4"/>
    <mergeCell ref="B5:L6"/>
    <mergeCell ref="AM6:AO6"/>
    <mergeCell ref="AP6:AQ6"/>
    <mergeCell ref="AR6:AS6"/>
    <mergeCell ref="M7:U7"/>
    <mergeCell ref="W7:AD7"/>
    <mergeCell ref="AF7:AL7"/>
    <mergeCell ref="A8:F9"/>
    <mergeCell ref="G8:L9"/>
    <mergeCell ref="M8:R9"/>
    <mergeCell ref="S8:W9"/>
    <mergeCell ref="X8:Z9"/>
    <mergeCell ref="AA8:AE9"/>
    <mergeCell ref="AF8:AJ9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S11:W11"/>
    <mergeCell ref="X11:Z11"/>
    <mergeCell ref="AA11:AE11"/>
    <mergeCell ref="AF11:AJ11"/>
    <mergeCell ref="AK11:AR11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14:F15"/>
    <mergeCell ref="G14:L15"/>
    <mergeCell ref="M14:R15"/>
    <mergeCell ref="S14:W14"/>
    <mergeCell ref="X14:Z14"/>
    <mergeCell ref="AA14:AE14"/>
    <mergeCell ref="AF14:AJ14"/>
    <mergeCell ref="AS14:AU15"/>
    <mergeCell ref="S15:W15"/>
    <mergeCell ref="X15:Z15"/>
    <mergeCell ref="AA15:AE15"/>
    <mergeCell ref="AF15:AJ15"/>
    <mergeCell ref="AK15:AR15"/>
    <mergeCell ref="A16:F17"/>
    <mergeCell ref="G16:L17"/>
    <mergeCell ref="M16:R17"/>
    <mergeCell ref="S16:W16"/>
    <mergeCell ref="X16:Z16"/>
    <mergeCell ref="AA16:AE16"/>
    <mergeCell ref="AF16:AJ16"/>
    <mergeCell ref="AS16:AU17"/>
    <mergeCell ref="S17:W17"/>
    <mergeCell ref="X17:Z17"/>
    <mergeCell ref="AA17:AE17"/>
    <mergeCell ref="AF17:AJ17"/>
    <mergeCell ref="A18:F19"/>
    <mergeCell ref="G18:L19"/>
    <mergeCell ref="M18:R19"/>
    <mergeCell ref="S18:W18"/>
    <mergeCell ref="X18:Z18"/>
    <mergeCell ref="AA18:AE18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20:F21"/>
    <mergeCell ref="G20:L21"/>
    <mergeCell ref="M20:R21"/>
    <mergeCell ref="S20:W20"/>
    <mergeCell ref="X20:Z20"/>
    <mergeCell ref="AA20:AE20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2:F23"/>
    <mergeCell ref="G22:L23"/>
    <mergeCell ref="M22:R23"/>
    <mergeCell ref="S22:W22"/>
    <mergeCell ref="X22:Z22"/>
    <mergeCell ref="AA22:AE22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4:F25"/>
    <mergeCell ref="G24:L25"/>
    <mergeCell ref="M24:R25"/>
    <mergeCell ref="S24:W24"/>
    <mergeCell ref="X24:Z24"/>
    <mergeCell ref="AA24:AE24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6:F27"/>
    <mergeCell ref="G26:L27"/>
    <mergeCell ref="M26:R27"/>
    <mergeCell ref="S26:W26"/>
    <mergeCell ref="X26:Z26"/>
    <mergeCell ref="AA26:AE26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8:F29"/>
    <mergeCell ref="G28:L29"/>
    <mergeCell ref="M28:R29"/>
    <mergeCell ref="S28:W28"/>
    <mergeCell ref="X28:Z28"/>
    <mergeCell ref="AA28:AE28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30:F31"/>
    <mergeCell ref="G30:L31"/>
    <mergeCell ref="M30:R31"/>
    <mergeCell ref="S30:W30"/>
    <mergeCell ref="X30:Z30"/>
    <mergeCell ref="AA30:AE30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2:F33"/>
    <mergeCell ref="G32:L33"/>
    <mergeCell ref="M32:R33"/>
    <mergeCell ref="S32:W32"/>
    <mergeCell ref="X32:Z32"/>
    <mergeCell ref="AA32:AE32"/>
    <mergeCell ref="AF32:AJ32"/>
    <mergeCell ref="AS32:AU33"/>
    <mergeCell ref="S33:W33"/>
    <mergeCell ref="X33:Z33"/>
    <mergeCell ref="AA33:AE33"/>
    <mergeCell ref="AF33:AJ33"/>
    <mergeCell ref="A34:F35"/>
    <mergeCell ref="G34:L35"/>
    <mergeCell ref="M34:R35"/>
    <mergeCell ref="S34:W34"/>
    <mergeCell ref="X34:Z34"/>
    <mergeCell ref="AA34:AE34"/>
    <mergeCell ref="AF34:AJ34"/>
    <mergeCell ref="AS34:AU35"/>
    <mergeCell ref="S35:W35"/>
    <mergeCell ref="X35:Z35"/>
    <mergeCell ref="AA35:AE35"/>
    <mergeCell ref="AF35:AJ35"/>
    <mergeCell ref="A36:F37"/>
    <mergeCell ref="G36:L37"/>
    <mergeCell ref="M36:R37"/>
    <mergeCell ref="S36:W36"/>
    <mergeCell ref="X36:Z36"/>
    <mergeCell ref="AA36:AE36"/>
    <mergeCell ref="AF36:AJ36"/>
    <mergeCell ref="AS36:AU37"/>
    <mergeCell ref="S37:W37"/>
    <mergeCell ref="X37:Z37"/>
    <mergeCell ref="AA37:AE37"/>
    <mergeCell ref="AF37:AJ37"/>
    <mergeCell ref="AP39:AR39"/>
    <mergeCell ref="A38:F39"/>
    <mergeCell ref="G38:L39"/>
    <mergeCell ref="M38:R39"/>
    <mergeCell ref="S38:W38"/>
    <mergeCell ref="X38:Z38"/>
    <mergeCell ref="AA38:AE38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343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26" t="s">
        <v>354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55">
        <v>0.1</v>
      </c>
      <c r="AN6" s="555"/>
      <c r="AO6" s="555"/>
      <c r="AP6" s="529" t="s">
        <v>355</v>
      </c>
      <c r="AQ6" s="529"/>
      <c r="AR6" s="530" t="s">
        <v>71</v>
      </c>
      <c r="AS6" s="530"/>
      <c r="AT6" s="222"/>
      <c r="AU6" s="223"/>
      <c r="AV6" s="219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512"/>
      <c r="AG7" s="512"/>
      <c r="AH7" s="512"/>
      <c r="AI7" s="512"/>
      <c r="AJ7" s="512"/>
      <c r="AK7" s="512"/>
      <c r="AL7" s="512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W7"/>
      <c r="AX7"/>
      <c r="AY7"/>
      <c r="AZ7"/>
      <c r="BA7"/>
      <c r="BB7"/>
      <c r="BC7"/>
    </row>
    <row r="8" spans="1:55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W8"/>
      <c r="AX8"/>
      <c r="AY8"/>
      <c r="AZ8"/>
      <c r="BA8"/>
      <c r="BB8"/>
      <c r="BC8"/>
    </row>
    <row r="9" spans="1:55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W9"/>
      <c r="AX9"/>
      <c r="AY9"/>
      <c r="AZ9"/>
      <c r="BA9"/>
      <c r="BB9"/>
      <c r="BC9"/>
    </row>
    <row r="10" spans="1:55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W10"/>
      <c r="AX10"/>
      <c r="AY10"/>
      <c r="AZ10"/>
      <c r="BA10"/>
      <c r="BB10"/>
      <c r="BC10"/>
    </row>
    <row r="11" spans="1:55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W11"/>
      <c r="AX11"/>
      <c r="AY11"/>
      <c r="AZ11"/>
      <c r="BA11"/>
      <c r="BB11"/>
      <c r="BC11"/>
    </row>
    <row r="12" spans="1:55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W12"/>
      <c r="AX12"/>
      <c r="AY12"/>
      <c r="AZ12"/>
      <c r="BA12"/>
      <c r="BB12"/>
      <c r="BC12"/>
    </row>
    <row r="13" spans="1:55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/>
      <c r="AX13"/>
      <c r="AY13"/>
      <c r="AZ13"/>
      <c r="BA13"/>
      <c r="BB13"/>
      <c r="BC13"/>
    </row>
    <row r="14" spans="1:55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/>
      <c r="AX14"/>
      <c r="AY14"/>
      <c r="AZ14"/>
      <c r="BA14"/>
      <c r="BB14"/>
      <c r="BC14"/>
    </row>
    <row r="15" spans="1:55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/>
      <c r="AX15"/>
      <c r="AY15"/>
      <c r="AZ15"/>
      <c r="BA15"/>
      <c r="BB15"/>
      <c r="BC15"/>
    </row>
    <row r="16" spans="1:55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/>
      <c r="AX16"/>
      <c r="AY16"/>
      <c r="AZ16"/>
      <c r="BA16"/>
      <c r="BB16"/>
      <c r="BC16"/>
    </row>
    <row r="17" spans="1:55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/>
      <c r="AX17"/>
      <c r="AY17"/>
      <c r="AZ17"/>
      <c r="BA17"/>
      <c r="BB17"/>
      <c r="BC17"/>
    </row>
    <row r="18" spans="1:55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/>
      <c r="AX18"/>
      <c r="AY18"/>
      <c r="AZ18"/>
      <c r="BA18"/>
      <c r="BB18"/>
      <c r="BC18"/>
    </row>
    <row r="19" spans="1:55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/>
      <c r="AX19"/>
      <c r="AY19"/>
      <c r="AZ19"/>
      <c r="BA19"/>
      <c r="BB19"/>
      <c r="BC19"/>
    </row>
    <row r="20" spans="1:55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/>
      <c r="AX20"/>
      <c r="AY20"/>
      <c r="AZ20"/>
      <c r="BA20"/>
      <c r="BB20"/>
      <c r="BC20"/>
    </row>
    <row r="21" spans="1:55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/>
      <c r="AX21"/>
      <c r="AY21"/>
      <c r="AZ21"/>
      <c r="BA21"/>
      <c r="BB21"/>
      <c r="BC21"/>
    </row>
    <row r="22" spans="1:55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W22"/>
      <c r="AX22"/>
      <c r="AY22"/>
      <c r="AZ22"/>
      <c r="BA22"/>
      <c r="BB22"/>
      <c r="BC22"/>
    </row>
    <row r="23" spans="1:55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W23"/>
      <c r="AX23"/>
      <c r="AY23"/>
      <c r="AZ23"/>
      <c r="BA23"/>
      <c r="BB23"/>
      <c r="BC23"/>
    </row>
    <row r="24" spans="1:55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W24"/>
      <c r="AX24"/>
      <c r="AY24"/>
      <c r="AZ24"/>
      <c r="BA24"/>
      <c r="BB24"/>
      <c r="BC24"/>
    </row>
    <row r="25" spans="1:55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W25"/>
      <c r="AX25"/>
      <c r="AY25"/>
      <c r="AZ25"/>
      <c r="BA25"/>
      <c r="BB25"/>
      <c r="BC25"/>
    </row>
    <row r="26" spans="1:55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W26"/>
      <c r="AX26"/>
      <c r="AY26"/>
      <c r="AZ26"/>
      <c r="BA26"/>
      <c r="BB26"/>
      <c r="BC26"/>
    </row>
    <row r="27" spans="1:55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W27"/>
      <c r="AX27"/>
      <c r="AY27"/>
      <c r="AZ27"/>
      <c r="BA27"/>
      <c r="BB27"/>
      <c r="BC27"/>
    </row>
    <row r="28" spans="1:55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W28"/>
      <c r="AX28"/>
      <c r="AY28"/>
      <c r="AZ28"/>
      <c r="BA28"/>
      <c r="BB28"/>
      <c r="BC28"/>
    </row>
    <row r="29" spans="1:55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  <c r="AW29"/>
      <c r="AX29"/>
      <c r="AY29"/>
      <c r="AZ29"/>
      <c r="BA29"/>
      <c r="BB29"/>
      <c r="BC29"/>
    </row>
    <row r="30" spans="1:55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  <c r="AW30"/>
      <c r="AX30"/>
      <c r="AY30"/>
      <c r="AZ30"/>
      <c r="BA30"/>
      <c r="BB30"/>
      <c r="BC30"/>
    </row>
    <row r="31" spans="1:55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  <c r="AW31"/>
      <c r="AX31"/>
      <c r="AY31"/>
      <c r="AZ31"/>
      <c r="BA31"/>
      <c r="BB31"/>
      <c r="BC31"/>
    </row>
    <row r="32" spans="1:55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  <c r="AW32"/>
      <c r="AX32"/>
      <c r="AY32"/>
      <c r="AZ32"/>
      <c r="BA32"/>
      <c r="BB32"/>
      <c r="BC32"/>
    </row>
    <row r="33" spans="1:55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  <c r="AW33"/>
      <c r="AX33"/>
      <c r="AY33"/>
      <c r="AZ33"/>
      <c r="BA33"/>
      <c r="BB33"/>
      <c r="BC33"/>
    </row>
    <row r="34" spans="1:55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549" t="s">
        <v>455</v>
      </c>
      <c r="H34" s="550"/>
      <c r="I34" s="550"/>
      <c r="J34" s="550"/>
      <c r="K34" s="550"/>
      <c r="L34" s="551"/>
      <c r="M34" s="486" t="s">
        <v>439</v>
      </c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  <c r="AW34"/>
      <c r="AX34"/>
      <c r="AY34"/>
      <c r="AZ34"/>
      <c r="BA34"/>
      <c r="BB34"/>
      <c r="BC34"/>
    </row>
    <row r="35" spans="1:55" s="220" customFormat="1" ht="15.95" customHeight="1" x14ac:dyDescent="0.15">
      <c r="A35" s="458"/>
      <c r="B35" s="459"/>
      <c r="C35" s="459"/>
      <c r="D35" s="459"/>
      <c r="E35" s="459"/>
      <c r="F35" s="460"/>
      <c r="G35" s="552"/>
      <c r="H35" s="553"/>
      <c r="I35" s="553"/>
      <c r="J35" s="553"/>
      <c r="K35" s="553"/>
      <c r="L35" s="554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  <c r="AW35"/>
      <c r="AX35"/>
      <c r="AY35"/>
      <c r="AZ35"/>
      <c r="BA35"/>
      <c r="BB35"/>
      <c r="BC35"/>
    </row>
    <row r="36" spans="1:55" s="220" customFormat="1" ht="15.95" customHeight="1" x14ac:dyDescent="0.15">
      <c r="A36" s="506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  <c r="AW36"/>
      <c r="AX36"/>
      <c r="AY36"/>
      <c r="AZ36"/>
      <c r="BA36"/>
      <c r="BB36"/>
      <c r="BC36"/>
    </row>
    <row r="37" spans="1:55" s="220" customFormat="1" ht="15.95" customHeight="1" x14ac:dyDescent="0.15">
      <c r="A37" s="507"/>
      <c r="B37" s="459"/>
      <c r="C37" s="459"/>
      <c r="D37" s="459"/>
      <c r="E37" s="459"/>
      <c r="F37" s="460"/>
      <c r="G37" s="464"/>
      <c r="H37" s="465"/>
      <c r="I37" s="465"/>
      <c r="J37" s="465"/>
      <c r="K37" s="465"/>
      <c r="L37" s="466"/>
      <c r="M37" s="464"/>
      <c r="N37" s="465"/>
      <c r="O37" s="465"/>
      <c r="P37" s="465"/>
      <c r="Q37" s="465"/>
      <c r="R37" s="466"/>
      <c r="S37" s="467">
        <v>0.1</v>
      </c>
      <c r="T37" s="468"/>
      <c r="U37" s="468"/>
      <c r="V37" s="468"/>
      <c r="W37" s="469"/>
      <c r="X37" s="470" t="s">
        <v>357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  <c r="AW37"/>
      <c r="AX37"/>
      <c r="AY37"/>
      <c r="AZ37"/>
      <c r="BA37"/>
      <c r="BB37"/>
      <c r="BC37"/>
    </row>
    <row r="38" spans="1:55" s="220" customFormat="1" ht="15.95" customHeight="1" x14ac:dyDescent="0.15">
      <c r="A38" s="533"/>
      <c r="B38" s="484"/>
      <c r="C38" s="484"/>
      <c r="D38" s="484"/>
      <c r="E38" s="484"/>
      <c r="F38" s="485"/>
      <c r="G38" s="483"/>
      <c r="H38" s="484"/>
      <c r="I38" s="484"/>
      <c r="J38" s="484"/>
      <c r="K38" s="484"/>
      <c r="L38" s="485"/>
      <c r="M38" s="483"/>
      <c r="N38" s="484"/>
      <c r="O38" s="484"/>
      <c r="P38" s="484"/>
      <c r="Q38" s="484"/>
      <c r="R38" s="485"/>
      <c r="S38" s="534"/>
      <c r="T38" s="535"/>
      <c r="U38" s="535"/>
      <c r="V38" s="535"/>
      <c r="W38" s="536"/>
      <c r="X38" s="537"/>
      <c r="Y38" s="538"/>
      <c r="Z38" s="539"/>
      <c r="AA38" s="540"/>
      <c r="AB38" s="541"/>
      <c r="AC38" s="541"/>
      <c r="AD38" s="541"/>
      <c r="AE38" s="542"/>
      <c r="AF38" s="540"/>
      <c r="AG38" s="541"/>
      <c r="AH38" s="541"/>
      <c r="AI38" s="541"/>
      <c r="AJ38" s="542"/>
      <c r="AK38" s="242"/>
      <c r="AL38" s="243"/>
      <c r="AM38" s="243"/>
      <c r="AN38" s="243"/>
      <c r="AO38" s="243"/>
      <c r="AP38" s="243"/>
      <c r="AQ38" s="243"/>
      <c r="AR38" s="244"/>
      <c r="AS38" s="543"/>
      <c r="AT38" s="544"/>
      <c r="AU38" s="545"/>
      <c r="AV38" s="219"/>
      <c r="AW38"/>
      <c r="AX38"/>
      <c r="AY38"/>
      <c r="AZ38"/>
      <c r="BA38"/>
      <c r="BB38"/>
      <c r="BC38"/>
    </row>
    <row r="39" spans="1:55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546">
        <v>0.02</v>
      </c>
      <c r="T39" s="547"/>
      <c r="U39" s="547"/>
      <c r="V39" s="547"/>
      <c r="W39" s="548"/>
      <c r="X39" s="470" t="s">
        <v>357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  <c r="AW39"/>
      <c r="AX39"/>
      <c r="AY39"/>
      <c r="AZ39"/>
      <c r="BA39"/>
      <c r="BB39"/>
      <c r="BC39"/>
    </row>
    <row r="40" spans="1:55" s="219" customFormat="1" ht="15.95" customHeight="1" x14ac:dyDescent="0.15">
      <c r="A40" s="217"/>
      <c r="B40" s="217"/>
      <c r="C40" s="217"/>
      <c r="D40" s="217" t="s">
        <v>306</v>
      </c>
      <c r="E40" s="492">
        <v>4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  <c r="AW40"/>
      <c r="AX40"/>
      <c r="AY40"/>
      <c r="AZ40"/>
      <c r="BA40"/>
      <c r="BB40"/>
      <c r="BC40"/>
    </row>
  </sheetData>
  <mergeCells count="220">
    <mergeCell ref="M1:AI3"/>
    <mergeCell ref="B3:L4"/>
    <mergeCell ref="B5:L6"/>
    <mergeCell ref="AM6:AO6"/>
    <mergeCell ref="AP6:AQ6"/>
    <mergeCell ref="AR6:AS6"/>
    <mergeCell ref="M7:U7"/>
    <mergeCell ref="W7:AD7"/>
    <mergeCell ref="AF7:AL7"/>
    <mergeCell ref="A8:F9"/>
    <mergeCell ref="G8:L9"/>
    <mergeCell ref="M8:R9"/>
    <mergeCell ref="S8:W9"/>
    <mergeCell ref="X8:Z9"/>
    <mergeCell ref="AA8:AE9"/>
    <mergeCell ref="AF8:AJ9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S11:W11"/>
    <mergeCell ref="X11:Z11"/>
    <mergeCell ref="AA11:AE11"/>
    <mergeCell ref="AF11:AJ11"/>
    <mergeCell ref="AK11:AR11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14:F15"/>
    <mergeCell ref="G14:L15"/>
    <mergeCell ref="M14:R15"/>
    <mergeCell ref="S14:W14"/>
    <mergeCell ref="X14:Z14"/>
    <mergeCell ref="AA14:AE14"/>
    <mergeCell ref="AF14:AJ14"/>
    <mergeCell ref="AS14:AU15"/>
    <mergeCell ref="S15:W15"/>
    <mergeCell ref="X15:Z15"/>
    <mergeCell ref="AA15:AE15"/>
    <mergeCell ref="AF15:AJ15"/>
    <mergeCell ref="AK15:AR15"/>
    <mergeCell ref="A16:F17"/>
    <mergeCell ref="G16:L17"/>
    <mergeCell ref="M16:R17"/>
    <mergeCell ref="S16:W16"/>
    <mergeCell ref="X16:Z16"/>
    <mergeCell ref="AA16:AE16"/>
    <mergeCell ref="AF16:AJ16"/>
    <mergeCell ref="AS16:AU17"/>
    <mergeCell ref="S17:W17"/>
    <mergeCell ref="X17:Z17"/>
    <mergeCell ref="AA17:AE17"/>
    <mergeCell ref="AF17:AJ17"/>
    <mergeCell ref="A18:F19"/>
    <mergeCell ref="G18:L19"/>
    <mergeCell ref="M18:R19"/>
    <mergeCell ref="S18:W18"/>
    <mergeCell ref="X18:Z18"/>
    <mergeCell ref="AA18:AE18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20:F21"/>
    <mergeCell ref="G20:L21"/>
    <mergeCell ref="M20:R21"/>
    <mergeCell ref="S20:W20"/>
    <mergeCell ref="X20:Z20"/>
    <mergeCell ref="AA20:AE20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2:F23"/>
    <mergeCell ref="G22:L23"/>
    <mergeCell ref="M22:R23"/>
    <mergeCell ref="S22:W22"/>
    <mergeCell ref="X22:Z22"/>
    <mergeCell ref="AA22:AE22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4:F25"/>
    <mergeCell ref="G24:L25"/>
    <mergeCell ref="M24:R25"/>
    <mergeCell ref="S24:W24"/>
    <mergeCell ref="X24:Z24"/>
    <mergeCell ref="AA24:AE24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6:F27"/>
    <mergeCell ref="G26:L27"/>
    <mergeCell ref="M26:R27"/>
    <mergeCell ref="S26:W26"/>
    <mergeCell ref="X26:Z26"/>
    <mergeCell ref="AA26:AE26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8:F29"/>
    <mergeCell ref="G28:L29"/>
    <mergeCell ref="M28:R29"/>
    <mergeCell ref="S28:W28"/>
    <mergeCell ref="X28:Z28"/>
    <mergeCell ref="AA28:AE28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30:F31"/>
    <mergeCell ref="G30:L31"/>
    <mergeCell ref="M30:R31"/>
    <mergeCell ref="S30:W30"/>
    <mergeCell ref="X30:Z30"/>
    <mergeCell ref="AA30:AE30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2:F33"/>
    <mergeCell ref="G32:L33"/>
    <mergeCell ref="M32:R33"/>
    <mergeCell ref="S32:W32"/>
    <mergeCell ref="X32:Z32"/>
    <mergeCell ref="AA32:AE32"/>
    <mergeCell ref="AF32:AJ32"/>
    <mergeCell ref="AS32:AU33"/>
    <mergeCell ref="S33:W33"/>
    <mergeCell ref="X33:Z33"/>
    <mergeCell ref="AA33:AE33"/>
    <mergeCell ref="AF33:AJ33"/>
    <mergeCell ref="A34:F35"/>
    <mergeCell ref="G34:L35"/>
    <mergeCell ref="M34:R35"/>
    <mergeCell ref="S34:W34"/>
    <mergeCell ref="X34:Z34"/>
    <mergeCell ref="AA34:AE34"/>
    <mergeCell ref="AF34:AJ34"/>
    <mergeCell ref="AS34:AU35"/>
    <mergeCell ref="S35:W35"/>
    <mergeCell ref="X35:Z35"/>
    <mergeCell ref="AA35:AE35"/>
    <mergeCell ref="AF35:AJ35"/>
    <mergeCell ref="A36:F37"/>
    <mergeCell ref="G36:L37"/>
    <mergeCell ref="M36:R37"/>
    <mergeCell ref="S36:W36"/>
    <mergeCell ref="X36:Z36"/>
    <mergeCell ref="AA36:AE36"/>
    <mergeCell ref="AF36:AJ36"/>
    <mergeCell ref="AS36:AU37"/>
    <mergeCell ref="S37:W37"/>
    <mergeCell ref="X37:Z37"/>
    <mergeCell ref="AA37:AE37"/>
    <mergeCell ref="AF37:AJ37"/>
    <mergeCell ref="AP39:AR39"/>
    <mergeCell ref="A38:F39"/>
    <mergeCell ref="G38:L39"/>
    <mergeCell ref="M38:R39"/>
    <mergeCell ref="S38:W38"/>
    <mergeCell ref="X38:Z38"/>
    <mergeCell ref="AA38:AE38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1" orientation="landscape" blackAndWhite="1" r:id="rId1"/>
  <headerFooter alignWithMargins="0"/>
  <rowBreaks count="1" manualBreakCount="1">
    <brk id="40" max="4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0"/>
  <sheetViews>
    <sheetView view="pageBreakPreview" zoomScale="85" zoomScaleNormal="100" zoomScaleSheetLayoutView="100" workbookViewId="0">
      <selection activeCell="X39" sqref="X39:Z39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31" t="s">
        <v>218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248</v>
      </c>
      <c r="AQ6" s="529"/>
      <c r="AR6" s="530" t="s">
        <v>71</v>
      </c>
      <c r="AS6" s="530"/>
      <c r="AT6" s="222"/>
      <c r="AU6" s="223"/>
      <c r="AV6" s="219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</row>
    <row r="8" spans="1:56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Y8"/>
      <c r="AZ8"/>
      <c r="BA8"/>
      <c r="BB8"/>
      <c r="BC8"/>
      <c r="BD8"/>
    </row>
    <row r="9" spans="1:56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Y9"/>
      <c r="AZ9"/>
      <c r="BA9"/>
      <c r="BB9"/>
      <c r="BC9"/>
      <c r="BD9"/>
    </row>
    <row r="10" spans="1:56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Y10"/>
      <c r="AZ10"/>
      <c r="BA10"/>
      <c r="BB10"/>
      <c r="BC10"/>
      <c r="BD10"/>
    </row>
    <row r="11" spans="1:56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Y11"/>
      <c r="AZ11"/>
      <c r="BA11"/>
      <c r="BB11"/>
      <c r="BC11"/>
      <c r="BD11"/>
    </row>
    <row r="12" spans="1:56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Y12"/>
      <c r="AZ12"/>
      <c r="BA12"/>
      <c r="BB12"/>
      <c r="BC12"/>
      <c r="BD12"/>
    </row>
    <row r="13" spans="1:56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 s="198"/>
      <c r="AY13"/>
      <c r="AZ13"/>
      <c r="BA13"/>
      <c r="BB13"/>
      <c r="BC13"/>
      <c r="BD13"/>
    </row>
    <row r="14" spans="1:56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 s="198"/>
      <c r="AY14"/>
      <c r="AZ14"/>
      <c r="BA14"/>
      <c r="BB14"/>
      <c r="BC14"/>
      <c r="BD14"/>
    </row>
    <row r="15" spans="1:56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 s="198"/>
      <c r="AY15"/>
      <c r="AZ15"/>
      <c r="BA15"/>
      <c r="BB15"/>
      <c r="BC15"/>
      <c r="BD15"/>
    </row>
    <row r="16" spans="1:56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 s="198"/>
      <c r="AY16"/>
      <c r="AZ16"/>
      <c r="BA16"/>
      <c r="BB16"/>
      <c r="BC16"/>
      <c r="BD16"/>
    </row>
    <row r="17" spans="1:56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 s="198"/>
      <c r="AY17"/>
      <c r="AZ17"/>
      <c r="BA17"/>
      <c r="BB17"/>
      <c r="BC17"/>
      <c r="BD17"/>
    </row>
    <row r="18" spans="1:56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 s="198"/>
      <c r="AY18"/>
      <c r="AZ18"/>
      <c r="BA18"/>
      <c r="BB18"/>
      <c r="BC18"/>
      <c r="BD18"/>
    </row>
    <row r="19" spans="1:56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 s="198"/>
      <c r="AY19"/>
      <c r="AZ19"/>
      <c r="BA19"/>
      <c r="BB19"/>
      <c r="BC19"/>
      <c r="BD19"/>
    </row>
    <row r="20" spans="1:56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 s="198"/>
      <c r="AY20"/>
      <c r="AZ20"/>
      <c r="BA20"/>
      <c r="BB20"/>
      <c r="BC20"/>
      <c r="BD20"/>
    </row>
    <row r="21" spans="1:56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 s="198"/>
      <c r="AY21"/>
      <c r="AZ21"/>
      <c r="BA21"/>
      <c r="BB21"/>
      <c r="BC21"/>
      <c r="BD21"/>
    </row>
    <row r="22" spans="1:56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Y22"/>
      <c r="AZ22"/>
      <c r="BA22"/>
      <c r="BB22"/>
      <c r="BC22"/>
      <c r="BD22"/>
    </row>
    <row r="23" spans="1:56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Y23"/>
      <c r="AZ23"/>
      <c r="BA23"/>
      <c r="BB23"/>
      <c r="BC23"/>
      <c r="BD23"/>
    </row>
    <row r="24" spans="1:56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Y24"/>
      <c r="AZ24"/>
      <c r="BA24"/>
      <c r="BB24"/>
      <c r="BC24"/>
      <c r="BD24"/>
    </row>
    <row r="25" spans="1:56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</row>
    <row r="26" spans="1:56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</row>
    <row r="27" spans="1:56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</row>
    <row r="28" spans="1:56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</row>
    <row r="29" spans="1:56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</row>
    <row r="30" spans="1:56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</row>
    <row r="31" spans="1:56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</row>
    <row r="32" spans="1:56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613" t="s">
        <v>461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5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9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9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9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9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9" s="220" customFormat="1" ht="9.9499999999999993" customHeight="1" x14ac:dyDescent="0.15">
      <c r="A5" s="221"/>
      <c r="B5" s="531" t="s">
        <v>155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  <c r="AX5"/>
      <c r="AY5"/>
      <c r="AZ5"/>
      <c r="BA5"/>
      <c r="BB5"/>
      <c r="BC5"/>
      <c r="BD5"/>
      <c r="BE5"/>
      <c r="BF5"/>
      <c r="BG5"/>
    </row>
    <row r="6" spans="1:59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310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  <c r="BE6"/>
      <c r="BF6"/>
      <c r="BG6"/>
    </row>
    <row r="7" spans="1:59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  <c r="BE7"/>
      <c r="BF7"/>
      <c r="BG7"/>
    </row>
    <row r="8" spans="1:59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  <c r="BE8"/>
      <c r="BF8"/>
      <c r="BG8"/>
    </row>
    <row r="9" spans="1:59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  <c r="BE9"/>
      <c r="BF9"/>
      <c r="BG9"/>
    </row>
    <row r="10" spans="1:59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  <c r="BE10"/>
      <c r="BF10"/>
      <c r="BG10"/>
    </row>
    <row r="11" spans="1:59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  <c r="BE11"/>
      <c r="BF11"/>
      <c r="BG11"/>
    </row>
    <row r="12" spans="1:59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  <c r="BE12"/>
      <c r="BF12"/>
      <c r="BG12"/>
    </row>
    <row r="13" spans="1:59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  <c r="BE13"/>
      <c r="BF13"/>
      <c r="BG13"/>
    </row>
    <row r="14" spans="1:59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  <c r="BE14"/>
      <c r="BF14"/>
      <c r="BG14"/>
    </row>
    <row r="15" spans="1:59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  <c r="BE15"/>
      <c r="BF15"/>
      <c r="BG15"/>
    </row>
    <row r="16" spans="1:59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  <c r="BE16"/>
      <c r="BF16"/>
      <c r="BG16"/>
    </row>
    <row r="17" spans="1:59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467"/>
      <c r="T17" s="468"/>
      <c r="U17" s="468"/>
      <c r="V17" s="468"/>
      <c r="W17" s="469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  <c r="BE17"/>
      <c r="BF17"/>
      <c r="BG17"/>
    </row>
    <row r="18" spans="1:59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  <c r="BE18"/>
      <c r="BF18"/>
      <c r="BG18"/>
    </row>
    <row r="19" spans="1:59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467"/>
      <c r="T19" s="468"/>
      <c r="U19" s="468"/>
      <c r="V19" s="468"/>
      <c r="W19" s="469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  <c r="BE19"/>
      <c r="BF19"/>
      <c r="BG19"/>
    </row>
    <row r="20" spans="1:59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  <c r="BE20"/>
      <c r="BF20"/>
      <c r="BG20"/>
    </row>
    <row r="21" spans="1:59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  <c r="BE21"/>
      <c r="BF21"/>
      <c r="BG21"/>
    </row>
    <row r="22" spans="1:59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  <c r="BE22"/>
      <c r="BF22"/>
      <c r="BG22"/>
    </row>
    <row r="23" spans="1:59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  <c r="BE23"/>
      <c r="BF23"/>
      <c r="BG23"/>
    </row>
    <row r="24" spans="1:59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  <c r="BE24"/>
      <c r="BF24"/>
      <c r="BG24"/>
    </row>
    <row r="25" spans="1:59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  <c r="BE25"/>
      <c r="BF25"/>
      <c r="BG25"/>
    </row>
    <row r="26" spans="1:59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  <c r="BE26"/>
      <c r="BF26"/>
      <c r="BG26"/>
    </row>
    <row r="27" spans="1:59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  <c r="BD27"/>
      <c r="BE27"/>
      <c r="BF27"/>
      <c r="BG27"/>
    </row>
    <row r="28" spans="1:59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  <c r="BD28"/>
      <c r="BE28"/>
      <c r="BF28"/>
      <c r="BG28"/>
    </row>
    <row r="29" spans="1:59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</row>
    <row r="30" spans="1:59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</row>
    <row r="31" spans="1:59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</row>
    <row r="32" spans="1:59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360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6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8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8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8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8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8" s="220" customFormat="1" ht="9.9499999999999993" customHeight="1" x14ac:dyDescent="0.15">
      <c r="A5" s="221"/>
      <c r="B5" s="531" t="s">
        <v>362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8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310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  <c r="BE6"/>
      <c r="BF6"/>
    </row>
    <row r="7" spans="1:58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  <c r="BE7"/>
      <c r="BF7"/>
    </row>
    <row r="8" spans="1:58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  <c r="BE8"/>
      <c r="BF8"/>
    </row>
    <row r="9" spans="1:58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  <c r="BE9"/>
      <c r="BF9"/>
    </row>
    <row r="10" spans="1:58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  <c r="BE10"/>
      <c r="BF10"/>
    </row>
    <row r="11" spans="1:58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  <c r="BE11"/>
      <c r="BF11"/>
    </row>
    <row r="12" spans="1:58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  <c r="BE12"/>
      <c r="BF12"/>
    </row>
    <row r="13" spans="1:58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  <c r="BE13"/>
      <c r="BF13"/>
    </row>
    <row r="14" spans="1:58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  <c r="BE14"/>
      <c r="BF14"/>
    </row>
    <row r="15" spans="1:58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  <c r="BE15"/>
      <c r="BF15"/>
    </row>
    <row r="16" spans="1:58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  <c r="BE16"/>
      <c r="BF16"/>
    </row>
    <row r="17" spans="1:58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546"/>
      <c r="T17" s="547"/>
      <c r="U17" s="547"/>
      <c r="V17" s="547"/>
      <c r="W17" s="548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  <c r="BE17"/>
      <c r="BF17"/>
    </row>
    <row r="18" spans="1:58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  <c r="BE18"/>
      <c r="BF18"/>
    </row>
    <row r="19" spans="1:58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546"/>
      <c r="T19" s="547"/>
      <c r="U19" s="547"/>
      <c r="V19" s="547"/>
      <c r="W19" s="548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  <c r="BE19"/>
      <c r="BF19"/>
    </row>
    <row r="20" spans="1:58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  <c r="BE20"/>
      <c r="BF20"/>
    </row>
    <row r="21" spans="1:58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  <c r="BE21"/>
      <c r="BF21"/>
    </row>
    <row r="22" spans="1:58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  <c r="BE22"/>
      <c r="BF22"/>
    </row>
    <row r="23" spans="1:58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  <c r="BE23"/>
      <c r="BF23"/>
    </row>
    <row r="24" spans="1:58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  <c r="BE24"/>
      <c r="BF24"/>
    </row>
    <row r="25" spans="1:58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  <c r="BE25"/>
      <c r="BF25"/>
    </row>
    <row r="26" spans="1:58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  <c r="BE26"/>
      <c r="BF26"/>
    </row>
    <row r="27" spans="1:58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  <c r="BD27"/>
      <c r="BE27"/>
      <c r="BF27"/>
    </row>
    <row r="28" spans="1:58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  <c r="BD28"/>
      <c r="BE28"/>
      <c r="BF28"/>
    </row>
    <row r="29" spans="1:58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  <c r="AX29"/>
      <c r="AY29"/>
      <c r="AZ29"/>
      <c r="BA29"/>
      <c r="BB29"/>
      <c r="BC29"/>
      <c r="BD29"/>
      <c r="BE29"/>
      <c r="BF29"/>
    </row>
    <row r="30" spans="1:58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  <c r="AX30"/>
      <c r="AY30"/>
      <c r="AZ30"/>
      <c r="BA30"/>
      <c r="BB30"/>
      <c r="BC30"/>
      <c r="BD30"/>
      <c r="BE30"/>
      <c r="BF30"/>
    </row>
    <row r="31" spans="1:58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  <c r="AX31"/>
      <c r="AY31"/>
      <c r="AZ31"/>
      <c r="BA31"/>
      <c r="BB31"/>
      <c r="BC31"/>
      <c r="BD31"/>
      <c r="BE31"/>
      <c r="BF31"/>
    </row>
    <row r="32" spans="1:58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  <c r="AX32"/>
      <c r="AY32"/>
      <c r="AZ32"/>
      <c r="BA32"/>
      <c r="BB32"/>
      <c r="BC32"/>
      <c r="BD32"/>
      <c r="BE32"/>
      <c r="BF32"/>
    </row>
    <row r="33" spans="1:5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  <c r="AX33"/>
      <c r="AY33"/>
      <c r="AZ33"/>
      <c r="BA33"/>
      <c r="BB33"/>
      <c r="BC33"/>
      <c r="BD33"/>
      <c r="BE33"/>
      <c r="BF33"/>
    </row>
    <row r="34" spans="1:5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556" t="s">
        <v>456</v>
      </c>
      <c r="H34" s="557"/>
      <c r="I34" s="557"/>
      <c r="J34" s="557"/>
      <c r="K34" s="557"/>
      <c r="L34" s="55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562"/>
      <c r="AL34" s="563"/>
      <c r="AM34" s="563"/>
      <c r="AN34" s="564"/>
      <c r="AO34" s="564"/>
      <c r="AP34" s="564"/>
      <c r="AQ34" s="228"/>
      <c r="AR34" s="229"/>
      <c r="AS34" s="473"/>
      <c r="AT34" s="474"/>
      <c r="AU34" s="475"/>
      <c r="AV34" s="219"/>
      <c r="AX34"/>
      <c r="AY34"/>
      <c r="AZ34"/>
      <c r="BA34"/>
      <c r="BB34"/>
      <c r="BC34"/>
      <c r="BD34"/>
      <c r="BE34"/>
      <c r="BF34"/>
    </row>
    <row r="35" spans="1:58" s="220" customFormat="1" ht="15.95" customHeight="1" x14ac:dyDescent="0.15">
      <c r="A35" s="458"/>
      <c r="B35" s="459"/>
      <c r="C35" s="459"/>
      <c r="D35" s="459"/>
      <c r="E35" s="459"/>
      <c r="F35" s="460"/>
      <c r="G35" s="559"/>
      <c r="H35" s="560"/>
      <c r="I35" s="560"/>
      <c r="J35" s="560"/>
      <c r="K35" s="560"/>
      <c r="L35" s="56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448"/>
      <c r="AL35" s="449"/>
      <c r="AM35" s="449"/>
      <c r="AN35" s="449"/>
      <c r="AO35" s="241"/>
      <c r="AP35" s="443"/>
      <c r="AQ35" s="443"/>
      <c r="AR35" s="479"/>
      <c r="AS35" s="476"/>
      <c r="AT35" s="477"/>
      <c r="AU35" s="478"/>
      <c r="AV35" s="219"/>
      <c r="AX35"/>
      <c r="AY35"/>
      <c r="AZ35"/>
      <c r="BA35"/>
      <c r="BB35"/>
      <c r="BC35"/>
      <c r="BD35"/>
      <c r="BE35"/>
      <c r="BF35"/>
    </row>
    <row r="36" spans="1:5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  <c r="AX36"/>
      <c r="AY36"/>
      <c r="AZ36"/>
      <c r="BA36"/>
      <c r="BB36"/>
      <c r="BC36"/>
      <c r="BD36"/>
      <c r="BE36"/>
      <c r="BF36"/>
    </row>
    <row r="37" spans="1:5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5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5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360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58" s="219" customFormat="1" ht="15.95" customHeight="1" x14ac:dyDescent="0.15">
      <c r="A40" s="217"/>
      <c r="B40" s="217"/>
      <c r="C40" s="217"/>
      <c r="D40" s="217" t="s">
        <v>306</v>
      </c>
      <c r="E40" s="492">
        <v>7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4">
    <mergeCell ref="M1:AI3"/>
    <mergeCell ref="B3:L4"/>
    <mergeCell ref="B5:L6"/>
    <mergeCell ref="AM6:AO6"/>
    <mergeCell ref="AP6:AQ6"/>
    <mergeCell ref="AR6:AS6"/>
    <mergeCell ref="AK34:AM34"/>
    <mergeCell ref="AN34:AP34"/>
    <mergeCell ref="AK35:AN35"/>
    <mergeCell ref="AP35:AR35"/>
    <mergeCell ref="M7:U7"/>
    <mergeCell ref="W7:AD7"/>
    <mergeCell ref="AF7:AL7"/>
    <mergeCell ref="A8:F9"/>
    <mergeCell ref="G8:L9"/>
    <mergeCell ref="M8:R9"/>
    <mergeCell ref="S8:W9"/>
    <mergeCell ref="X8:Z9"/>
    <mergeCell ref="AA8:AE9"/>
    <mergeCell ref="AF8:AJ9"/>
    <mergeCell ref="A12:F13"/>
    <mergeCell ref="G12:L13"/>
    <mergeCell ref="M12:R13"/>
    <mergeCell ref="S12:W12"/>
    <mergeCell ref="X12:Z12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S11:W11"/>
    <mergeCell ref="X11:Z11"/>
    <mergeCell ref="AA11:AE11"/>
    <mergeCell ref="AF11:AJ11"/>
    <mergeCell ref="AK11:AR11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31" t="s">
        <v>148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310</v>
      </c>
      <c r="AQ6" s="529"/>
      <c r="AR6" s="530" t="s">
        <v>71</v>
      </c>
      <c r="AS6" s="530"/>
      <c r="AT6" s="222"/>
      <c r="AU6" s="223"/>
      <c r="AV6" s="219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</row>
    <row r="8" spans="1:55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</row>
    <row r="9" spans="1:55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</row>
    <row r="10" spans="1:55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</row>
    <row r="11" spans="1:55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</row>
    <row r="12" spans="1:55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</row>
    <row r="13" spans="1:55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</row>
    <row r="14" spans="1:55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</row>
    <row r="15" spans="1:55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</row>
    <row r="16" spans="1:55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</row>
    <row r="17" spans="1:55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546"/>
      <c r="T17" s="547"/>
      <c r="U17" s="547"/>
      <c r="V17" s="547"/>
      <c r="W17" s="548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</row>
    <row r="18" spans="1:55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</row>
    <row r="19" spans="1:55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546"/>
      <c r="T19" s="547"/>
      <c r="U19" s="547"/>
      <c r="V19" s="547"/>
      <c r="W19" s="548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</row>
    <row r="20" spans="1:55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</row>
    <row r="21" spans="1:55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</row>
    <row r="22" spans="1:55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</row>
    <row r="23" spans="1:55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</row>
    <row r="24" spans="1:55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</row>
    <row r="25" spans="1:55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</row>
    <row r="26" spans="1:55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</row>
    <row r="27" spans="1:55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</row>
    <row r="28" spans="1:55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</row>
    <row r="29" spans="1:55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  <c r="AX29"/>
      <c r="AY29"/>
      <c r="AZ29"/>
      <c r="BA29"/>
      <c r="BB29"/>
      <c r="BC29"/>
    </row>
    <row r="30" spans="1:55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  <c r="AX30"/>
      <c r="AY30"/>
      <c r="AZ30"/>
      <c r="BA30"/>
      <c r="BB30"/>
      <c r="BC30"/>
    </row>
    <row r="31" spans="1:55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  <c r="AX31"/>
      <c r="AY31"/>
      <c r="AZ31"/>
      <c r="BA31"/>
      <c r="BB31"/>
      <c r="BC31"/>
    </row>
    <row r="32" spans="1:55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  <c r="AX32"/>
      <c r="AY32"/>
      <c r="AZ32"/>
      <c r="BA32"/>
      <c r="BB32"/>
      <c r="BC32"/>
    </row>
    <row r="33" spans="1:55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  <c r="AX33"/>
      <c r="AY33"/>
      <c r="AZ33"/>
      <c r="BA33"/>
      <c r="BB33"/>
      <c r="BC33"/>
    </row>
    <row r="34" spans="1:55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  <c r="AX34"/>
      <c r="AY34"/>
      <c r="AZ34"/>
      <c r="BA34"/>
      <c r="BB34"/>
      <c r="BC34"/>
    </row>
    <row r="35" spans="1:55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  <c r="AX35"/>
      <c r="AY35"/>
      <c r="AZ35"/>
      <c r="BA35"/>
      <c r="BB35"/>
      <c r="BC35"/>
    </row>
    <row r="36" spans="1:55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55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55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55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360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55" s="219" customFormat="1" ht="15.95" customHeight="1" x14ac:dyDescent="0.15">
      <c r="A40" s="217"/>
      <c r="B40" s="217"/>
      <c r="C40" s="217"/>
      <c r="D40" s="217" t="s">
        <v>306</v>
      </c>
      <c r="E40" s="492">
        <v>8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75" style="234" customWidth="1"/>
    <col min="52" max="53" width="9" style="234"/>
    <col min="54" max="54" width="12" style="234" customWidth="1"/>
    <col min="55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31" t="s">
        <v>149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310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  <c r="BD6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546"/>
      <c r="T17" s="547"/>
      <c r="U17" s="547"/>
      <c r="V17" s="547"/>
      <c r="W17" s="548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546"/>
      <c r="T19" s="547"/>
      <c r="U19" s="547"/>
      <c r="V19" s="547"/>
      <c r="W19" s="548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  <c r="BD28"/>
    </row>
    <row r="29" spans="1:56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  <c r="AX29"/>
      <c r="AY29"/>
      <c r="AZ29"/>
      <c r="BA29"/>
      <c r="BB29"/>
      <c r="BC29"/>
      <c r="BD29"/>
    </row>
    <row r="30" spans="1:56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  <c r="AX30"/>
      <c r="AY30"/>
      <c r="AZ30"/>
      <c r="BA30"/>
      <c r="BB30"/>
      <c r="BC30"/>
      <c r="BD30"/>
    </row>
    <row r="31" spans="1:56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  <c r="AX31"/>
      <c r="AY31"/>
      <c r="AZ31"/>
      <c r="BA31"/>
      <c r="BB31"/>
      <c r="BC31"/>
      <c r="BD31"/>
    </row>
    <row r="32" spans="1:56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  <c r="AX32"/>
      <c r="AY32"/>
      <c r="AZ32"/>
      <c r="BA32"/>
      <c r="BB32"/>
      <c r="BC32"/>
      <c r="BD32"/>
    </row>
    <row r="33" spans="1:48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</row>
    <row r="34" spans="1:48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486" t="str">
        <f>W7</f>
        <v>平地・耕地</v>
      </c>
      <c r="H34" s="487"/>
      <c r="I34" s="487"/>
      <c r="J34" s="487"/>
      <c r="K34" s="487"/>
      <c r="L34" s="488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227"/>
      <c r="AL34" s="228"/>
      <c r="AM34" s="228"/>
      <c r="AN34" s="228"/>
      <c r="AO34" s="228"/>
      <c r="AP34" s="228"/>
      <c r="AQ34" s="228"/>
      <c r="AR34" s="229"/>
      <c r="AS34" s="473"/>
      <c r="AT34" s="474"/>
      <c r="AU34" s="475"/>
      <c r="AV34" s="219"/>
    </row>
    <row r="35" spans="1:48" s="220" customFormat="1" ht="15.95" customHeight="1" x14ac:dyDescent="0.15">
      <c r="A35" s="458"/>
      <c r="B35" s="459"/>
      <c r="C35" s="459"/>
      <c r="D35" s="459"/>
      <c r="E35" s="459"/>
      <c r="F35" s="460"/>
      <c r="G35" s="489"/>
      <c r="H35" s="490"/>
      <c r="I35" s="490"/>
      <c r="J35" s="490"/>
      <c r="K35" s="490"/>
      <c r="L35" s="491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230"/>
      <c r="AL35" s="231"/>
      <c r="AM35" s="231"/>
      <c r="AN35" s="231"/>
      <c r="AO35" s="231"/>
      <c r="AP35" s="231"/>
      <c r="AQ35" s="231"/>
      <c r="AR35" s="232"/>
      <c r="AS35" s="476"/>
      <c r="AT35" s="477"/>
      <c r="AU35" s="478"/>
      <c r="AV35" s="219"/>
    </row>
    <row r="36" spans="1:48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48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48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48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360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48" s="219" customFormat="1" ht="15.95" customHeight="1" x14ac:dyDescent="0.15">
      <c r="A40" s="217"/>
      <c r="B40" s="217"/>
      <c r="C40" s="217"/>
      <c r="D40" s="217" t="s">
        <v>306</v>
      </c>
      <c r="E40" s="492">
        <v>9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0"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40"/>
  <sheetViews>
    <sheetView view="pageBreakPreview" zoomScale="85" zoomScaleNormal="100" zoomScaleSheetLayoutView="100" workbookViewId="0">
      <selection activeCell="AF7" sqref="AF7:AL7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217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31" t="s">
        <v>359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310</v>
      </c>
      <c r="AQ6" s="529"/>
      <c r="AR6" s="530" t="s">
        <v>71</v>
      </c>
      <c r="AS6" s="530"/>
      <c r="AT6" s="222"/>
      <c r="AU6" s="223"/>
      <c r="AV6" s="219"/>
      <c r="AX6"/>
      <c r="AY6"/>
      <c r="AZ6"/>
      <c r="BA6"/>
      <c r="BB6"/>
      <c r="BC6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 t="s">
        <v>344</v>
      </c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</row>
    <row r="8" spans="1:55" s="220" customFormat="1" ht="15.95" customHeight="1" x14ac:dyDescent="0.15">
      <c r="A8" s="522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10"/>
      <c r="AV8" s="219"/>
      <c r="AX8"/>
      <c r="AY8"/>
      <c r="AZ8"/>
      <c r="BA8"/>
      <c r="BB8"/>
      <c r="BC8"/>
    </row>
    <row r="9" spans="1:55" s="220" customFormat="1" ht="15.95" customHeight="1" x14ac:dyDescent="0.15">
      <c r="A9" s="523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13"/>
      <c r="AV9" s="219"/>
      <c r="AX9"/>
      <c r="AY9"/>
      <c r="AZ9"/>
      <c r="BA9"/>
      <c r="BB9"/>
      <c r="BC9"/>
    </row>
    <row r="10" spans="1:55" s="220" customFormat="1" ht="15.95" customHeight="1" x14ac:dyDescent="0.15">
      <c r="A10" s="506" t="s">
        <v>352</v>
      </c>
      <c r="B10" s="456"/>
      <c r="C10" s="456"/>
      <c r="D10" s="456"/>
      <c r="E10" s="456"/>
      <c r="F10" s="457"/>
      <c r="G10" s="455" t="s">
        <v>208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227"/>
      <c r="AL10" s="228"/>
      <c r="AM10" s="228"/>
      <c r="AN10" s="228"/>
      <c r="AO10" s="228"/>
      <c r="AP10" s="228"/>
      <c r="AQ10" s="228"/>
      <c r="AR10" s="229"/>
      <c r="AS10" s="508"/>
      <c r="AT10" s="509"/>
      <c r="AU10" s="510"/>
      <c r="AV10" s="219"/>
      <c r="AX10"/>
      <c r="AY10"/>
      <c r="AZ10"/>
      <c r="BA10"/>
      <c r="BB10"/>
      <c r="BC10"/>
    </row>
    <row r="11" spans="1:55" s="220" customFormat="1" ht="15.95" customHeight="1" x14ac:dyDescent="0.15">
      <c r="A11" s="507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/>
      <c r="T11" s="515"/>
      <c r="U11" s="515"/>
      <c r="V11" s="515"/>
      <c r="W11" s="516"/>
      <c r="X11" s="470" t="s">
        <v>73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13"/>
      <c r="AV11" s="219"/>
      <c r="AX11"/>
      <c r="AY11"/>
      <c r="AZ11"/>
      <c r="BA11"/>
      <c r="BB11"/>
      <c r="BC11"/>
    </row>
    <row r="12" spans="1:55" s="220" customFormat="1" ht="15.95" customHeight="1" x14ac:dyDescent="0.15">
      <c r="A12" s="506"/>
      <c r="B12" s="456"/>
      <c r="C12" s="456"/>
      <c r="D12" s="456"/>
      <c r="E12" s="456"/>
      <c r="F12" s="457"/>
      <c r="G12" s="455" t="s">
        <v>191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10"/>
      <c r="AV12" s="219"/>
      <c r="AX12"/>
      <c r="AY12"/>
      <c r="AZ12"/>
      <c r="BA12"/>
      <c r="BB12"/>
      <c r="BC12"/>
    </row>
    <row r="13" spans="1:55" s="220" customFormat="1" ht="15.95" customHeight="1" x14ac:dyDescent="0.15">
      <c r="A13" s="507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35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13"/>
      <c r="AV13" s="219"/>
      <c r="AW13" s="198"/>
      <c r="AX13"/>
      <c r="AY13"/>
      <c r="AZ13"/>
      <c r="BA13"/>
      <c r="BB13"/>
      <c r="BC13"/>
    </row>
    <row r="14" spans="1:55" s="220" customFormat="1" ht="15.95" customHeight="1" x14ac:dyDescent="0.15">
      <c r="A14" s="506"/>
      <c r="B14" s="456"/>
      <c r="C14" s="456"/>
      <c r="D14" s="456"/>
      <c r="E14" s="456"/>
      <c r="F14" s="457"/>
      <c r="G14" s="455" t="s">
        <v>192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10"/>
      <c r="AV14" s="219"/>
      <c r="AW14" s="198"/>
      <c r="AX14"/>
      <c r="AY14"/>
      <c r="AZ14"/>
      <c r="BA14"/>
      <c r="BB14"/>
      <c r="BC14"/>
    </row>
    <row r="15" spans="1:55" s="220" customFormat="1" ht="15.95" customHeight="1" x14ac:dyDescent="0.15">
      <c r="A15" s="507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/>
      <c r="T15" s="515"/>
      <c r="U15" s="515"/>
      <c r="V15" s="515"/>
      <c r="W15" s="516"/>
      <c r="X15" s="470" t="s">
        <v>35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13"/>
      <c r="AV15" s="219"/>
      <c r="AW15" s="198"/>
      <c r="AX15"/>
      <c r="AY15"/>
      <c r="AZ15"/>
      <c r="BA15"/>
      <c r="BB15"/>
      <c r="BC15"/>
    </row>
    <row r="16" spans="1:55" s="220" customFormat="1" ht="15.95" customHeight="1" x14ac:dyDescent="0.15">
      <c r="A16" s="506"/>
      <c r="B16" s="456"/>
      <c r="C16" s="456"/>
      <c r="D16" s="456"/>
      <c r="E16" s="456"/>
      <c r="F16" s="457"/>
      <c r="G16" s="455" t="s">
        <v>194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475"/>
      <c r="AV16" s="219"/>
      <c r="AW16" s="198"/>
      <c r="AX16"/>
      <c r="AY16"/>
      <c r="AZ16"/>
      <c r="BA16"/>
      <c r="BB16"/>
      <c r="BC16"/>
    </row>
    <row r="17" spans="1:55" s="220" customFormat="1" ht="15.95" customHeight="1" x14ac:dyDescent="0.15">
      <c r="A17" s="507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546"/>
      <c r="T17" s="547"/>
      <c r="U17" s="547"/>
      <c r="V17" s="547"/>
      <c r="W17" s="548"/>
      <c r="X17" s="470" t="s">
        <v>35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478"/>
      <c r="AV17" s="219"/>
      <c r="AW17" s="198"/>
      <c r="AX17"/>
      <c r="AY17"/>
      <c r="AZ17"/>
      <c r="BA17"/>
      <c r="BB17"/>
      <c r="BC17"/>
    </row>
    <row r="18" spans="1:55" s="220" customFormat="1" ht="15.95" customHeight="1" x14ac:dyDescent="0.15">
      <c r="A18" s="506"/>
      <c r="B18" s="456"/>
      <c r="C18" s="456"/>
      <c r="D18" s="456"/>
      <c r="E18" s="456"/>
      <c r="F18" s="457"/>
      <c r="G18" s="455" t="s">
        <v>347</v>
      </c>
      <c r="H18" s="456"/>
      <c r="I18" s="456"/>
      <c r="J18" s="456"/>
      <c r="K18" s="456"/>
      <c r="L18" s="457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475"/>
      <c r="AV18" s="219"/>
      <c r="AW18" s="198"/>
      <c r="AX18"/>
      <c r="AY18"/>
      <c r="AZ18"/>
      <c r="BA18"/>
      <c r="BB18"/>
      <c r="BC18"/>
    </row>
    <row r="19" spans="1:55" s="220" customFormat="1" ht="15.95" customHeight="1" x14ac:dyDescent="0.15">
      <c r="A19" s="507"/>
      <c r="B19" s="459"/>
      <c r="C19" s="459"/>
      <c r="D19" s="459"/>
      <c r="E19" s="459"/>
      <c r="F19" s="460"/>
      <c r="G19" s="458"/>
      <c r="H19" s="459"/>
      <c r="I19" s="459"/>
      <c r="J19" s="459"/>
      <c r="K19" s="459"/>
      <c r="L19" s="460"/>
      <c r="M19" s="464"/>
      <c r="N19" s="465"/>
      <c r="O19" s="465"/>
      <c r="P19" s="465"/>
      <c r="Q19" s="465"/>
      <c r="R19" s="466"/>
      <c r="S19" s="546"/>
      <c r="T19" s="547"/>
      <c r="U19" s="547"/>
      <c r="V19" s="547"/>
      <c r="W19" s="548"/>
      <c r="X19" s="470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442"/>
      <c r="AL19" s="443"/>
      <c r="AM19" s="443"/>
      <c r="AN19" s="231"/>
      <c r="AO19" s="444"/>
      <c r="AP19" s="444"/>
      <c r="AQ19" s="444"/>
      <c r="AR19" s="445"/>
      <c r="AS19" s="476"/>
      <c r="AT19" s="477"/>
      <c r="AU19" s="478"/>
      <c r="AV19" s="219"/>
      <c r="AW19" s="198"/>
      <c r="AX19"/>
      <c r="AY19"/>
      <c r="AZ19"/>
      <c r="BA19"/>
      <c r="BB19"/>
      <c r="BC19"/>
    </row>
    <row r="20" spans="1:55" s="220" customFormat="1" ht="15.95" customHeight="1" x14ac:dyDescent="0.15">
      <c r="A20" s="506"/>
      <c r="B20" s="456"/>
      <c r="C20" s="456"/>
      <c r="D20" s="456"/>
      <c r="E20" s="456"/>
      <c r="F20" s="457"/>
      <c r="G20" s="455" t="s">
        <v>190</v>
      </c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475"/>
      <c r="AV20" s="219"/>
      <c r="AW20" s="198"/>
      <c r="AX20"/>
      <c r="AY20"/>
      <c r="AZ20"/>
      <c r="BA20"/>
      <c r="BB20"/>
      <c r="BC20"/>
    </row>
    <row r="21" spans="1:55" s="220" customFormat="1" ht="15.95" customHeight="1" x14ac:dyDescent="0.15">
      <c r="A21" s="507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>
        <v>1</v>
      </c>
      <c r="T21" s="468"/>
      <c r="U21" s="468"/>
      <c r="V21" s="468"/>
      <c r="W21" s="469"/>
      <c r="X21" s="470" t="s">
        <v>75</v>
      </c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478"/>
      <c r="AV21" s="219"/>
      <c r="AW21" s="198"/>
      <c r="AX21"/>
      <c r="AY21"/>
      <c r="AZ21"/>
      <c r="BA21"/>
      <c r="BB21"/>
      <c r="BC21"/>
    </row>
    <row r="22" spans="1:55" s="220" customFormat="1" ht="15.95" customHeight="1" x14ac:dyDescent="0.15">
      <c r="A22" s="455" t="s">
        <v>195</v>
      </c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475"/>
      <c r="AV22" s="219"/>
      <c r="AX22"/>
      <c r="AY22"/>
      <c r="AZ22"/>
      <c r="BA22"/>
      <c r="BB22"/>
      <c r="BC22"/>
    </row>
    <row r="23" spans="1:55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>
        <v>1</v>
      </c>
      <c r="T23" s="468"/>
      <c r="U23" s="468"/>
      <c r="V23" s="468"/>
      <c r="W23" s="469"/>
      <c r="X23" s="470" t="s">
        <v>35</v>
      </c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478"/>
      <c r="AV23" s="219"/>
      <c r="AX23"/>
      <c r="AY23"/>
      <c r="AZ23"/>
      <c r="BA23"/>
      <c r="BB23"/>
      <c r="BC23"/>
    </row>
    <row r="24" spans="1:55" s="220" customFormat="1" ht="15.95" customHeight="1" x14ac:dyDescent="0.15">
      <c r="A24" s="455" t="s">
        <v>349</v>
      </c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475"/>
      <c r="AV24" s="219"/>
      <c r="AX24"/>
      <c r="AY24"/>
      <c r="AZ24"/>
      <c r="BA24"/>
      <c r="BB24"/>
      <c r="BC24"/>
    </row>
    <row r="25" spans="1:55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>
        <v>1</v>
      </c>
      <c r="T25" s="468"/>
      <c r="U25" s="468"/>
      <c r="V25" s="468"/>
      <c r="W25" s="469"/>
      <c r="X25" s="470" t="s">
        <v>35</v>
      </c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478"/>
      <c r="AV25" s="219"/>
      <c r="AX25"/>
      <c r="AY25"/>
      <c r="AZ25"/>
      <c r="BA25"/>
      <c r="BB25"/>
      <c r="BC25"/>
    </row>
    <row r="26" spans="1:55" s="220" customFormat="1" ht="15.95" customHeight="1" x14ac:dyDescent="0.15">
      <c r="A26" s="455" t="s">
        <v>308</v>
      </c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475"/>
      <c r="AV26" s="219"/>
      <c r="AX26"/>
      <c r="AY26"/>
      <c r="AZ26"/>
      <c r="BA26"/>
      <c r="BB26"/>
      <c r="BC26"/>
    </row>
    <row r="27" spans="1:55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>
        <v>1</v>
      </c>
      <c r="T27" s="468"/>
      <c r="U27" s="468"/>
      <c r="V27" s="468"/>
      <c r="W27" s="469"/>
      <c r="X27" s="470" t="s">
        <v>35</v>
      </c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478"/>
      <c r="AV27" s="219"/>
      <c r="AX27"/>
      <c r="AY27"/>
      <c r="AZ27"/>
      <c r="BA27"/>
      <c r="BB27"/>
      <c r="BC27"/>
    </row>
    <row r="28" spans="1:55" s="220" customFormat="1" ht="15.95" customHeight="1" x14ac:dyDescent="0.15">
      <c r="A28" s="455" t="s">
        <v>351</v>
      </c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475"/>
      <c r="AV28" s="219"/>
      <c r="AX28"/>
      <c r="AY28"/>
      <c r="AZ28"/>
      <c r="BA28"/>
      <c r="BB28"/>
      <c r="BC28"/>
    </row>
    <row r="29" spans="1:55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>
        <v>1</v>
      </c>
      <c r="T29" s="468"/>
      <c r="U29" s="468"/>
      <c r="V29" s="468"/>
      <c r="W29" s="469"/>
      <c r="X29" s="470" t="s">
        <v>35</v>
      </c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478"/>
      <c r="AV29" s="219"/>
      <c r="AX29"/>
      <c r="AY29"/>
      <c r="AZ29"/>
      <c r="BA29"/>
      <c r="BB29"/>
      <c r="BC29"/>
    </row>
    <row r="30" spans="1:55" s="220" customFormat="1" ht="15.95" customHeight="1" x14ac:dyDescent="0.15">
      <c r="A30" s="455" t="s">
        <v>199</v>
      </c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475"/>
      <c r="AV30" s="219"/>
      <c r="AX30"/>
      <c r="AY30"/>
      <c r="AZ30"/>
      <c r="BA30"/>
      <c r="BB30"/>
      <c r="BC30"/>
    </row>
    <row r="31" spans="1:55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>
        <v>1</v>
      </c>
      <c r="T31" s="468"/>
      <c r="U31" s="468"/>
      <c r="V31" s="468"/>
      <c r="W31" s="469"/>
      <c r="X31" s="470" t="s">
        <v>35</v>
      </c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478"/>
      <c r="AV31" s="219"/>
      <c r="AX31"/>
      <c r="AY31"/>
      <c r="AZ31"/>
      <c r="BA31"/>
      <c r="BB31"/>
      <c r="BC31"/>
    </row>
    <row r="32" spans="1:55" s="220" customFormat="1" ht="15.95" customHeight="1" x14ac:dyDescent="0.15">
      <c r="A32" s="455" t="s">
        <v>345</v>
      </c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475"/>
      <c r="AV32" s="219"/>
      <c r="AX32"/>
      <c r="AY32"/>
      <c r="AZ32"/>
      <c r="BA32"/>
      <c r="BB32"/>
      <c r="BC32"/>
    </row>
    <row r="33" spans="1:55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>
        <v>1</v>
      </c>
      <c r="T33" s="468"/>
      <c r="U33" s="468"/>
      <c r="V33" s="468"/>
      <c r="W33" s="469"/>
      <c r="X33" s="470" t="s">
        <v>35</v>
      </c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478"/>
      <c r="AV33" s="219"/>
      <c r="AX33"/>
      <c r="AY33"/>
      <c r="AZ33"/>
      <c r="BA33"/>
      <c r="BB33"/>
      <c r="BC33"/>
    </row>
    <row r="34" spans="1:55" s="220" customFormat="1" ht="15.95" customHeight="1" x14ac:dyDescent="0.15">
      <c r="A34" s="455" t="s">
        <v>202</v>
      </c>
      <c r="B34" s="456"/>
      <c r="C34" s="456"/>
      <c r="D34" s="456"/>
      <c r="E34" s="456"/>
      <c r="F34" s="457"/>
      <c r="G34" s="565" t="s">
        <v>457</v>
      </c>
      <c r="H34" s="566"/>
      <c r="I34" s="566"/>
      <c r="J34" s="566"/>
      <c r="K34" s="566"/>
      <c r="L34" s="567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562"/>
      <c r="AL34" s="563"/>
      <c r="AM34" s="563"/>
      <c r="AN34" s="563"/>
      <c r="AO34" s="564"/>
      <c r="AP34" s="564"/>
      <c r="AQ34" s="564"/>
      <c r="AR34" s="571"/>
      <c r="AS34" s="473"/>
      <c r="AT34" s="474"/>
      <c r="AU34" s="475"/>
      <c r="AV34" s="219"/>
    </row>
    <row r="35" spans="1:55" s="220" customFormat="1" ht="15.95" customHeight="1" x14ac:dyDescent="0.15">
      <c r="A35" s="458"/>
      <c r="B35" s="459"/>
      <c r="C35" s="459"/>
      <c r="D35" s="459"/>
      <c r="E35" s="459"/>
      <c r="F35" s="460"/>
      <c r="G35" s="568"/>
      <c r="H35" s="569"/>
      <c r="I35" s="569"/>
      <c r="J35" s="569"/>
      <c r="K35" s="569"/>
      <c r="L35" s="570"/>
      <c r="M35" s="489"/>
      <c r="N35" s="490"/>
      <c r="O35" s="490"/>
      <c r="P35" s="490"/>
      <c r="Q35" s="490"/>
      <c r="R35" s="491"/>
      <c r="S35" s="467">
        <v>1</v>
      </c>
      <c r="T35" s="468"/>
      <c r="U35" s="468"/>
      <c r="V35" s="468"/>
      <c r="W35" s="469"/>
      <c r="X35" s="470" t="s">
        <v>35</v>
      </c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448"/>
      <c r="AL35" s="449"/>
      <c r="AM35" s="449"/>
      <c r="AN35" s="449"/>
      <c r="AO35" s="241"/>
      <c r="AP35" s="443"/>
      <c r="AQ35" s="443"/>
      <c r="AR35" s="479"/>
      <c r="AS35" s="476"/>
      <c r="AT35" s="477"/>
      <c r="AU35" s="478"/>
      <c r="AV35" s="219"/>
    </row>
    <row r="36" spans="1:55" s="220" customFormat="1" ht="15.95" customHeight="1" x14ac:dyDescent="0.15">
      <c r="A36" s="455" t="s">
        <v>345</v>
      </c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475"/>
      <c r="AV36" s="219"/>
    </row>
    <row r="37" spans="1:55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>
        <v>1</v>
      </c>
      <c r="T37" s="468"/>
      <c r="U37" s="468"/>
      <c r="V37" s="468"/>
      <c r="W37" s="469"/>
      <c r="X37" s="470" t="s">
        <v>35</v>
      </c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478"/>
      <c r="AV37" s="219"/>
    </row>
    <row r="38" spans="1:55" s="220" customFormat="1" ht="15.95" customHeight="1" x14ac:dyDescent="0.15">
      <c r="A38" s="495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475"/>
      <c r="AV38" s="219"/>
    </row>
    <row r="39" spans="1:55" s="220" customFormat="1" ht="15.95" customHeight="1" thickBot="1" x14ac:dyDescent="0.2">
      <c r="A39" s="496"/>
      <c r="B39" s="497"/>
      <c r="C39" s="497"/>
      <c r="D39" s="497"/>
      <c r="E39" s="497"/>
      <c r="F39" s="498"/>
      <c r="G39" s="499"/>
      <c r="H39" s="497"/>
      <c r="I39" s="497"/>
      <c r="J39" s="497"/>
      <c r="K39" s="497"/>
      <c r="L39" s="498"/>
      <c r="M39" s="499"/>
      <c r="N39" s="497"/>
      <c r="O39" s="497"/>
      <c r="P39" s="497"/>
      <c r="Q39" s="497"/>
      <c r="R39" s="498"/>
      <c r="S39" s="467">
        <v>1</v>
      </c>
      <c r="T39" s="468"/>
      <c r="U39" s="468"/>
      <c r="V39" s="468"/>
      <c r="W39" s="469"/>
      <c r="X39" s="470" t="s">
        <v>360</v>
      </c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478"/>
      <c r="AV39" s="219"/>
    </row>
    <row r="40" spans="1:55" s="219" customFormat="1" ht="15.95" customHeight="1" x14ac:dyDescent="0.15">
      <c r="A40" s="217"/>
      <c r="B40" s="217"/>
      <c r="C40" s="217"/>
      <c r="D40" s="217" t="s">
        <v>306</v>
      </c>
      <c r="E40" s="492">
        <v>10</v>
      </c>
      <c r="F40" s="492"/>
      <c r="G40" s="493" t="s">
        <v>307</v>
      </c>
      <c r="H40" s="493"/>
      <c r="I40" s="493"/>
      <c r="J40" s="493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494" t="s">
        <v>309</v>
      </c>
      <c r="AN40" s="494"/>
      <c r="AO40" s="494"/>
      <c r="AP40" s="494"/>
      <c r="AQ40" s="494"/>
      <c r="AR40" s="494"/>
      <c r="AS40" s="494"/>
      <c r="AT40" s="494"/>
      <c r="AU40" s="217"/>
    </row>
  </sheetData>
  <mergeCells count="224">
    <mergeCell ref="E40:F40"/>
    <mergeCell ref="G40:J40"/>
    <mergeCell ref="AM40:AT40"/>
    <mergeCell ref="AK34:AN34"/>
    <mergeCell ref="AO34:AR34"/>
    <mergeCell ref="AK35:AN35"/>
    <mergeCell ref="AP35:AR35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  <mergeCell ref="AF36:AJ36"/>
    <mergeCell ref="AS36:AU37"/>
    <mergeCell ref="S37:W37"/>
    <mergeCell ref="X37:Z37"/>
    <mergeCell ref="AA37:AE37"/>
    <mergeCell ref="AF37:AJ37"/>
    <mergeCell ref="A36:F37"/>
    <mergeCell ref="G36:L37"/>
    <mergeCell ref="M36:R37"/>
    <mergeCell ref="S36:W36"/>
    <mergeCell ref="X36:Z36"/>
    <mergeCell ref="AA36:AE36"/>
    <mergeCell ref="AF34:AJ34"/>
    <mergeCell ref="AS34:AU35"/>
    <mergeCell ref="S35:W35"/>
    <mergeCell ref="X35:Z35"/>
    <mergeCell ref="AA35:AE35"/>
    <mergeCell ref="AF35:AJ35"/>
    <mergeCell ref="A34:F35"/>
    <mergeCell ref="G34:L35"/>
    <mergeCell ref="M34:R35"/>
    <mergeCell ref="S34:W34"/>
    <mergeCell ref="X34:Z34"/>
    <mergeCell ref="AA34:AE34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18:AJ18"/>
    <mergeCell ref="AS18:AU19"/>
    <mergeCell ref="S19:W19"/>
    <mergeCell ref="X19:Z19"/>
    <mergeCell ref="AA19:AE19"/>
    <mergeCell ref="AF19:AJ19"/>
    <mergeCell ref="AK19:AM19"/>
    <mergeCell ref="AO19:AR19"/>
    <mergeCell ref="A18:F19"/>
    <mergeCell ref="G18:L19"/>
    <mergeCell ref="M18:R19"/>
    <mergeCell ref="S18:W18"/>
    <mergeCell ref="X18:Z18"/>
    <mergeCell ref="AA18:AE18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showZeros="0" view="pageBreakPreview" zoomScale="85" zoomScaleNormal="100" zoomScaleSheetLayoutView="85" workbookViewId="0">
      <selection activeCell="F29" sqref="F29:H29"/>
    </sheetView>
  </sheetViews>
  <sheetFormatPr defaultRowHeight="13.5" x14ac:dyDescent="0.15"/>
  <cols>
    <col min="1" max="1" width="10.625" style="53" customWidth="1"/>
    <col min="2" max="3" width="15.625" style="53" customWidth="1"/>
    <col min="4" max="4" width="17.625" style="53" customWidth="1"/>
    <col min="5" max="5" width="5.625" style="53" customWidth="1"/>
    <col min="6" max="6" width="3.625" style="105" customWidth="1"/>
    <col min="7" max="7" width="5.625" style="105" customWidth="1"/>
    <col min="8" max="8" width="3.625" style="105" customWidth="1"/>
    <col min="9" max="9" width="4.625" style="106" customWidth="1"/>
    <col min="10" max="14" width="5.625" style="106" customWidth="1"/>
    <col min="15" max="15" width="18.625" style="53" customWidth="1"/>
    <col min="16" max="16" width="7.625" style="53" customWidth="1"/>
    <col min="17" max="17" width="11.875" style="53" bestFit="1" customWidth="1"/>
    <col min="18" max="18" width="11.5" style="53" bestFit="1" customWidth="1"/>
    <col min="19" max="16384" width="9" style="53"/>
  </cols>
  <sheetData>
    <row r="1" spans="1:16" x14ac:dyDescent="0.15">
      <c r="A1" s="54"/>
      <c r="B1" s="54"/>
      <c r="C1" s="54"/>
      <c r="D1" s="54"/>
      <c r="E1" s="54"/>
      <c r="F1" s="55"/>
      <c r="G1" s="55"/>
      <c r="H1" s="55"/>
      <c r="I1" s="56"/>
      <c r="J1" s="56"/>
      <c r="K1" s="56"/>
      <c r="L1" s="56"/>
      <c r="M1" s="56"/>
      <c r="N1" s="56"/>
      <c r="O1" s="54"/>
      <c r="P1" s="54"/>
    </row>
    <row r="2" spans="1:16" x14ac:dyDescent="0.15">
      <c r="A2" s="54"/>
      <c r="B2" s="54"/>
      <c r="C2" s="54"/>
      <c r="D2" s="54"/>
      <c r="E2" s="54"/>
      <c r="F2" s="55"/>
      <c r="G2" s="55"/>
      <c r="H2" s="55"/>
      <c r="I2" s="56"/>
      <c r="J2" s="56"/>
      <c r="K2" s="56"/>
      <c r="L2" s="56"/>
      <c r="M2" s="56"/>
      <c r="N2" s="56"/>
      <c r="O2" s="57" t="s">
        <v>60</v>
      </c>
      <c r="P2" s="207">
        <v>1</v>
      </c>
    </row>
    <row r="3" spans="1:16" ht="20.100000000000001" customHeight="1" x14ac:dyDescent="0.15">
      <c r="A3" s="421"/>
      <c r="B3" s="422"/>
      <c r="C3" s="213"/>
      <c r="D3" s="423" t="s">
        <v>346</v>
      </c>
      <c r="E3" s="424" t="s">
        <v>96</v>
      </c>
      <c r="F3" s="424" t="s">
        <v>96</v>
      </c>
      <c r="G3" s="424" t="s">
        <v>96</v>
      </c>
      <c r="H3" s="424" t="s">
        <v>96</v>
      </c>
      <c r="I3" s="424" t="s">
        <v>96</v>
      </c>
      <c r="J3" s="424" t="s">
        <v>96</v>
      </c>
      <c r="K3" s="424" t="s">
        <v>96</v>
      </c>
      <c r="L3" s="424" t="s">
        <v>96</v>
      </c>
      <c r="M3" s="190"/>
      <c r="N3" s="190"/>
      <c r="O3" s="191"/>
      <c r="P3" s="192"/>
    </row>
    <row r="4" spans="1:16" ht="15" customHeight="1" x14ac:dyDescent="0.15">
      <c r="A4" s="426"/>
      <c r="B4" s="427"/>
      <c r="C4" s="65"/>
      <c r="D4" s="425"/>
      <c r="E4" s="425"/>
      <c r="F4" s="425"/>
      <c r="G4" s="425"/>
      <c r="H4" s="425"/>
      <c r="I4" s="425"/>
      <c r="J4" s="425"/>
      <c r="K4" s="425"/>
      <c r="L4" s="425"/>
      <c r="M4" s="66"/>
      <c r="N4" s="66"/>
      <c r="O4" s="67"/>
      <c r="P4" s="193"/>
    </row>
    <row r="5" spans="1:16" ht="12.95" customHeight="1" x14ac:dyDescent="0.15">
      <c r="A5" s="194"/>
      <c r="B5" s="70"/>
      <c r="C5" s="70"/>
      <c r="D5" s="71"/>
      <c r="E5" s="71"/>
      <c r="F5" s="72"/>
      <c r="G5" s="72"/>
      <c r="H5" s="72"/>
      <c r="I5" s="66"/>
      <c r="J5" s="66"/>
      <c r="K5" s="66"/>
      <c r="L5" s="66"/>
      <c r="M5" s="66"/>
      <c r="N5" s="66"/>
      <c r="O5" s="71"/>
      <c r="P5" s="193"/>
    </row>
    <row r="6" spans="1:16" s="73" customFormat="1" ht="15.75" customHeight="1" x14ac:dyDescent="0.15">
      <c r="A6" s="287" t="s">
        <v>97</v>
      </c>
      <c r="B6" s="287" t="s">
        <v>341</v>
      </c>
      <c r="C6" s="287" t="s">
        <v>99</v>
      </c>
      <c r="D6" s="335" t="s">
        <v>100</v>
      </c>
      <c r="E6" s="208" t="s">
        <v>101</v>
      </c>
      <c r="F6" s="336" t="s">
        <v>138</v>
      </c>
      <c r="G6" s="337"/>
      <c r="H6" s="337"/>
      <c r="I6" s="338" t="s">
        <v>139</v>
      </c>
      <c r="J6" s="339"/>
      <c r="K6" s="339"/>
      <c r="L6" s="339" t="s">
        <v>137</v>
      </c>
      <c r="M6" s="339"/>
      <c r="N6" s="339"/>
      <c r="O6" s="335" t="s">
        <v>69</v>
      </c>
      <c r="P6" s="335" t="s">
        <v>62</v>
      </c>
    </row>
    <row r="7" spans="1:16" s="73" customFormat="1" ht="15.75" customHeight="1" x14ac:dyDescent="0.15">
      <c r="A7" s="287"/>
      <c r="B7" s="287"/>
      <c r="C7" s="287"/>
      <c r="D7" s="289"/>
      <c r="E7" s="206" t="s">
        <v>102</v>
      </c>
      <c r="F7" s="297"/>
      <c r="G7" s="298"/>
      <c r="H7" s="298"/>
      <c r="I7" s="281"/>
      <c r="J7" s="279"/>
      <c r="K7" s="279"/>
      <c r="L7" s="279"/>
      <c r="M7" s="279"/>
      <c r="N7" s="279"/>
      <c r="O7" s="289"/>
      <c r="P7" s="289"/>
    </row>
    <row r="8" spans="1:16" ht="15.6" customHeight="1" x14ac:dyDescent="0.15">
      <c r="A8" s="419" t="s">
        <v>395</v>
      </c>
      <c r="B8" s="208"/>
      <c r="C8" s="189"/>
      <c r="D8" s="81"/>
      <c r="E8" s="81"/>
      <c r="F8" s="327"/>
      <c r="G8" s="327"/>
      <c r="H8" s="327"/>
      <c r="I8" s="331"/>
      <c r="J8" s="331"/>
      <c r="K8" s="331"/>
      <c r="L8" s="428"/>
      <c r="M8" s="428"/>
      <c r="N8" s="428"/>
      <c r="O8" s="81"/>
      <c r="P8" s="195"/>
    </row>
    <row r="9" spans="1:16" ht="15.6" customHeight="1" x14ac:dyDescent="0.15">
      <c r="A9" s="419"/>
      <c r="B9" s="206"/>
      <c r="C9" s="214" t="str">
        <f>'代価1（３級基準点）'!W7</f>
        <v>平地・耕地</v>
      </c>
      <c r="D9" s="206"/>
      <c r="E9" s="78"/>
      <c r="F9" s="330"/>
      <c r="G9" s="330"/>
      <c r="H9" s="330"/>
      <c r="I9" s="324"/>
      <c r="J9" s="324"/>
      <c r="K9" s="324"/>
      <c r="L9" s="324"/>
      <c r="M9" s="324"/>
      <c r="N9" s="324"/>
      <c r="O9" s="126"/>
      <c r="P9" s="196"/>
    </row>
    <row r="10" spans="1:16" ht="15.6" customHeight="1" x14ac:dyDescent="0.15">
      <c r="A10" s="419"/>
      <c r="B10" s="208"/>
      <c r="C10" s="208"/>
      <c r="D10" s="81"/>
      <c r="E10" s="81"/>
      <c r="F10" s="318"/>
      <c r="G10" s="318"/>
      <c r="H10" s="318"/>
      <c r="I10" s="331"/>
      <c r="J10" s="331"/>
      <c r="K10" s="331"/>
      <c r="L10" s="331"/>
      <c r="M10" s="331"/>
      <c r="N10" s="331"/>
      <c r="O10" s="81"/>
      <c r="P10" s="195"/>
    </row>
    <row r="11" spans="1:16" ht="15.6" customHeight="1" x14ac:dyDescent="0.15">
      <c r="A11" s="419"/>
      <c r="B11" s="206" t="s">
        <v>396</v>
      </c>
      <c r="C11" s="206"/>
      <c r="D11" s="206"/>
      <c r="E11" s="78" t="s">
        <v>75</v>
      </c>
      <c r="F11" s="330">
        <v>1</v>
      </c>
      <c r="G11" s="330"/>
      <c r="H11" s="330"/>
      <c r="I11" s="321"/>
      <c r="J11" s="322"/>
      <c r="K11" s="323"/>
      <c r="L11" s="324"/>
      <c r="M11" s="324"/>
      <c r="N11" s="324"/>
      <c r="O11" s="78"/>
      <c r="P11" s="196">
        <v>11</v>
      </c>
    </row>
    <row r="12" spans="1:16" ht="15.6" customHeight="1" x14ac:dyDescent="0.15">
      <c r="A12" s="419"/>
      <c r="B12" s="572" t="s">
        <v>397</v>
      </c>
      <c r="C12" s="208"/>
      <c r="D12" s="81"/>
      <c r="E12" s="81"/>
      <c r="F12" s="318"/>
      <c r="G12" s="318"/>
      <c r="H12" s="318"/>
      <c r="I12" s="331"/>
      <c r="J12" s="331"/>
      <c r="K12" s="331"/>
      <c r="L12" s="331"/>
      <c r="M12" s="331"/>
      <c r="N12" s="331"/>
      <c r="O12" s="81"/>
      <c r="P12" s="195"/>
    </row>
    <row r="13" spans="1:16" ht="15.6" customHeight="1" x14ac:dyDescent="0.15">
      <c r="A13" s="419"/>
      <c r="B13" s="573"/>
      <c r="C13" s="206"/>
      <c r="D13" s="206"/>
      <c r="E13" s="78" t="s">
        <v>35</v>
      </c>
      <c r="F13" s="328">
        <v>1</v>
      </c>
      <c r="G13" s="328"/>
      <c r="H13" s="328"/>
      <c r="I13" s="321"/>
      <c r="J13" s="322"/>
      <c r="K13" s="323"/>
      <c r="L13" s="324"/>
      <c r="M13" s="324"/>
      <c r="N13" s="324"/>
      <c r="O13" s="78"/>
      <c r="P13" s="196">
        <v>12</v>
      </c>
    </row>
    <row r="14" spans="1:16" ht="15.6" customHeight="1" x14ac:dyDescent="0.15">
      <c r="A14" s="419"/>
      <c r="B14" s="208"/>
      <c r="C14" s="208"/>
      <c r="D14" s="81"/>
      <c r="E14" s="81"/>
      <c r="F14" s="318"/>
      <c r="G14" s="318"/>
      <c r="H14" s="318"/>
      <c r="I14" s="331"/>
      <c r="J14" s="331"/>
      <c r="K14" s="331"/>
      <c r="L14" s="331"/>
      <c r="M14" s="331"/>
      <c r="N14" s="331"/>
      <c r="O14" s="81"/>
      <c r="P14" s="195"/>
    </row>
    <row r="15" spans="1:16" ht="15.6" customHeight="1" x14ac:dyDescent="0.15">
      <c r="A15" s="419"/>
      <c r="B15" s="206" t="s">
        <v>398</v>
      </c>
      <c r="C15" s="206"/>
      <c r="D15" s="206"/>
      <c r="E15" s="202" t="s">
        <v>35</v>
      </c>
      <c r="F15" s="328">
        <v>1</v>
      </c>
      <c r="G15" s="328"/>
      <c r="H15" s="328"/>
      <c r="I15" s="321"/>
      <c r="J15" s="322"/>
      <c r="K15" s="323"/>
      <c r="L15" s="324"/>
      <c r="M15" s="324"/>
      <c r="N15" s="324"/>
      <c r="O15" s="78"/>
      <c r="P15" s="196">
        <v>13</v>
      </c>
    </row>
    <row r="16" spans="1:16" ht="15.6" customHeight="1" x14ac:dyDescent="0.15">
      <c r="A16" s="419"/>
      <c r="B16" s="208"/>
      <c r="C16" s="208"/>
      <c r="D16" s="81"/>
      <c r="E16" s="81"/>
      <c r="F16" s="318"/>
      <c r="G16" s="318"/>
      <c r="H16" s="318"/>
      <c r="I16" s="331"/>
      <c r="J16" s="331"/>
      <c r="K16" s="331"/>
      <c r="L16" s="331"/>
      <c r="M16" s="331"/>
      <c r="N16" s="331"/>
      <c r="O16" s="81"/>
      <c r="P16" s="195"/>
    </row>
    <row r="17" spans="1:20" ht="15.6" customHeight="1" x14ac:dyDescent="0.15">
      <c r="A17" s="419"/>
      <c r="B17" s="206" t="s">
        <v>399</v>
      </c>
      <c r="C17" s="206"/>
      <c r="D17" s="206"/>
      <c r="E17" s="202" t="s">
        <v>35</v>
      </c>
      <c r="F17" s="328">
        <v>1</v>
      </c>
      <c r="G17" s="328"/>
      <c r="H17" s="328"/>
      <c r="I17" s="321"/>
      <c r="J17" s="322"/>
      <c r="K17" s="323"/>
      <c r="L17" s="324"/>
      <c r="M17" s="324"/>
      <c r="N17" s="324"/>
      <c r="O17" s="78"/>
      <c r="P17" s="196">
        <v>14</v>
      </c>
    </row>
    <row r="18" spans="1:20" ht="15.6" customHeight="1" x14ac:dyDescent="0.15">
      <c r="A18" s="419"/>
      <c r="B18" s="208"/>
      <c r="C18" s="208"/>
      <c r="D18" s="81"/>
      <c r="E18" s="81"/>
      <c r="F18" s="318"/>
      <c r="G18" s="318"/>
      <c r="H18" s="318"/>
      <c r="I18" s="331"/>
      <c r="J18" s="331"/>
      <c r="K18" s="331"/>
      <c r="L18" s="331"/>
      <c r="M18" s="331"/>
      <c r="N18" s="331"/>
      <c r="O18" s="81"/>
      <c r="P18" s="195"/>
    </row>
    <row r="19" spans="1:20" ht="15.6" customHeight="1" x14ac:dyDescent="0.15">
      <c r="A19" s="419"/>
      <c r="B19" s="206" t="s">
        <v>454</v>
      </c>
      <c r="C19" s="206"/>
      <c r="D19" s="206"/>
      <c r="E19" s="202" t="s">
        <v>35</v>
      </c>
      <c r="F19" s="328">
        <v>1</v>
      </c>
      <c r="G19" s="328"/>
      <c r="H19" s="328"/>
      <c r="I19" s="321"/>
      <c r="J19" s="322"/>
      <c r="K19" s="323"/>
      <c r="L19" s="324"/>
      <c r="M19" s="324"/>
      <c r="N19" s="324"/>
      <c r="O19" s="78"/>
      <c r="P19" s="196">
        <v>15</v>
      </c>
    </row>
    <row r="20" spans="1:20" ht="15.6" customHeight="1" x14ac:dyDescent="0.15">
      <c r="A20" s="419"/>
      <c r="B20" s="208"/>
      <c r="C20" s="208"/>
      <c r="D20" s="81"/>
      <c r="E20" s="81"/>
      <c r="F20" s="418"/>
      <c r="G20" s="418"/>
      <c r="H20" s="418"/>
      <c r="I20" s="331"/>
      <c r="J20" s="331"/>
      <c r="K20" s="331"/>
      <c r="L20" s="331"/>
      <c r="M20" s="331"/>
      <c r="N20" s="331"/>
      <c r="O20" s="81"/>
      <c r="P20" s="195"/>
    </row>
    <row r="21" spans="1:20" ht="15" customHeight="1" x14ac:dyDescent="0.15">
      <c r="A21" s="419"/>
      <c r="B21" s="206" t="s">
        <v>400</v>
      </c>
      <c r="C21" s="206"/>
      <c r="D21" s="206"/>
      <c r="E21" s="202" t="s">
        <v>35</v>
      </c>
      <c r="F21" s="310">
        <v>1</v>
      </c>
      <c r="G21" s="310"/>
      <c r="H21" s="310"/>
      <c r="I21" s="321"/>
      <c r="J21" s="322"/>
      <c r="K21" s="323"/>
      <c r="L21" s="324"/>
      <c r="M21" s="324"/>
      <c r="N21" s="324"/>
      <c r="O21" s="78"/>
      <c r="P21" s="196">
        <v>16</v>
      </c>
    </row>
    <row r="22" spans="1:20" ht="15" customHeight="1" x14ac:dyDescent="0.15">
      <c r="A22" s="419"/>
      <c r="B22" s="208"/>
      <c r="C22" s="208"/>
      <c r="D22" s="81"/>
      <c r="E22" s="81"/>
      <c r="F22" s="418"/>
      <c r="G22" s="418"/>
      <c r="H22" s="418"/>
      <c r="I22" s="331"/>
      <c r="J22" s="331"/>
      <c r="K22" s="331"/>
      <c r="L22" s="331"/>
      <c r="M22" s="331"/>
      <c r="N22" s="331"/>
      <c r="O22" s="81"/>
      <c r="P22" s="195"/>
    </row>
    <row r="23" spans="1:20" ht="15" customHeight="1" x14ac:dyDescent="0.15">
      <c r="A23" s="419"/>
      <c r="B23" s="206" t="s">
        <v>401</v>
      </c>
      <c r="C23" s="206"/>
      <c r="D23" s="206"/>
      <c r="E23" s="202" t="s">
        <v>35</v>
      </c>
      <c r="F23" s="310">
        <v>1</v>
      </c>
      <c r="G23" s="310"/>
      <c r="H23" s="310"/>
      <c r="I23" s="321"/>
      <c r="J23" s="322"/>
      <c r="K23" s="323"/>
      <c r="L23" s="324"/>
      <c r="M23" s="324"/>
      <c r="N23" s="324"/>
      <c r="O23" s="78"/>
      <c r="P23" s="196">
        <v>17</v>
      </c>
    </row>
    <row r="24" spans="1:20" ht="15" customHeight="1" x14ac:dyDescent="0.15">
      <c r="A24" s="419"/>
      <c r="B24" s="208"/>
      <c r="C24" s="208"/>
      <c r="D24" s="81"/>
      <c r="E24" s="81"/>
      <c r="F24" s="418"/>
      <c r="G24" s="418"/>
      <c r="H24" s="418"/>
      <c r="I24" s="331"/>
      <c r="J24" s="331"/>
      <c r="K24" s="331"/>
      <c r="L24" s="331"/>
      <c r="M24" s="331"/>
      <c r="N24" s="331"/>
      <c r="O24" s="81"/>
      <c r="P24" s="195"/>
    </row>
    <row r="25" spans="1:20" ht="15" customHeight="1" x14ac:dyDescent="0.15">
      <c r="A25" s="419"/>
      <c r="B25" s="206" t="s">
        <v>432</v>
      </c>
      <c r="C25" s="206" t="s">
        <v>433</v>
      </c>
      <c r="D25" s="206"/>
      <c r="E25" s="78" t="s">
        <v>35</v>
      </c>
      <c r="F25" s="310">
        <v>1</v>
      </c>
      <c r="G25" s="310"/>
      <c r="H25" s="310"/>
      <c r="I25" s="321"/>
      <c r="J25" s="322"/>
      <c r="K25" s="323"/>
      <c r="L25" s="324"/>
      <c r="M25" s="324"/>
      <c r="N25" s="324"/>
      <c r="O25" s="78"/>
      <c r="P25" s="196">
        <v>18</v>
      </c>
    </row>
    <row r="26" spans="1:20" ht="15.6" customHeight="1" x14ac:dyDescent="0.15">
      <c r="A26" s="287"/>
      <c r="B26" s="208"/>
      <c r="C26" s="121"/>
      <c r="D26" s="197"/>
      <c r="E26" s="81"/>
      <c r="F26" s="418"/>
      <c r="G26" s="418"/>
      <c r="H26" s="418"/>
      <c r="I26" s="331"/>
      <c r="J26" s="331"/>
      <c r="K26" s="331"/>
      <c r="L26" s="331"/>
      <c r="M26" s="331"/>
      <c r="N26" s="331"/>
      <c r="O26" s="81"/>
      <c r="P26" s="195"/>
    </row>
    <row r="27" spans="1:20" ht="15.6" customHeight="1" x14ac:dyDescent="0.15">
      <c r="A27" s="287"/>
      <c r="B27" s="206" t="s">
        <v>190</v>
      </c>
      <c r="C27" s="122"/>
      <c r="D27" s="205"/>
      <c r="E27" s="78" t="s">
        <v>75</v>
      </c>
      <c r="F27" s="310">
        <v>1</v>
      </c>
      <c r="G27" s="310"/>
      <c r="H27" s="310"/>
      <c r="I27" s="321"/>
      <c r="J27" s="322"/>
      <c r="K27" s="323"/>
      <c r="L27" s="324"/>
      <c r="M27" s="324"/>
      <c r="N27" s="324"/>
      <c r="O27" s="124"/>
      <c r="P27" s="196"/>
    </row>
    <row r="28" spans="1:20" ht="15.6" customHeight="1" x14ac:dyDescent="0.15">
      <c r="A28" s="287"/>
      <c r="B28" s="208"/>
      <c r="C28" s="76"/>
      <c r="D28" s="81"/>
      <c r="E28" s="81"/>
      <c r="F28" s="318"/>
      <c r="G28" s="318"/>
      <c r="H28" s="318"/>
      <c r="I28" s="331"/>
      <c r="J28" s="331"/>
      <c r="K28" s="331"/>
      <c r="L28" s="331"/>
      <c r="M28" s="331"/>
      <c r="N28" s="331"/>
      <c r="O28" s="82"/>
      <c r="P28" s="195"/>
      <c r="R28" s="576"/>
      <c r="S28" s="576"/>
      <c r="T28" s="576"/>
    </row>
    <row r="29" spans="1:20" ht="15.6" customHeight="1" x14ac:dyDescent="0.15">
      <c r="A29" s="287"/>
      <c r="B29" s="206" t="s">
        <v>368</v>
      </c>
      <c r="C29" s="199"/>
      <c r="D29" s="206"/>
      <c r="E29" s="78" t="s">
        <v>364</v>
      </c>
      <c r="F29" s="310"/>
      <c r="G29" s="310"/>
      <c r="H29" s="310"/>
      <c r="I29" s="321"/>
      <c r="J29" s="322"/>
      <c r="K29" s="323"/>
      <c r="L29" s="321"/>
      <c r="M29" s="322"/>
      <c r="N29" s="323"/>
      <c r="O29" s="125"/>
      <c r="P29" s="196"/>
      <c r="R29" s="576"/>
      <c r="S29" s="576"/>
      <c r="T29" s="576"/>
    </row>
    <row r="30" spans="1:20" ht="15.6" customHeight="1" x14ac:dyDescent="0.15">
      <c r="A30" s="287"/>
      <c r="B30" s="208"/>
      <c r="C30" s="76"/>
      <c r="D30" s="81"/>
      <c r="E30" s="81"/>
      <c r="F30" s="318"/>
      <c r="G30" s="318"/>
      <c r="H30" s="318"/>
      <c r="I30" s="331"/>
      <c r="J30" s="331"/>
      <c r="K30" s="331"/>
      <c r="L30" s="331"/>
      <c r="M30" s="331"/>
      <c r="N30" s="331"/>
      <c r="O30" s="82"/>
      <c r="P30" s="195"/>
    </row>
    <row r="31" spans="1:20" ht="15.6" customHeight="1" x14ac:dyDescent="0.15">
      <c r="A31" s="287"/>
      <c r="B31" s="206" t="s">
        <v>366</v>
      </c>
      <c r="C31" s="199"/>
      <c r="D31" s="206"/>
      <c r="E31" s="78" t="s">
        <v>35</v>
      </c>
      <c r="F31" s="328"/>
      <c r="G31" s="328"/>
      <c r="H31" s="328"/>
      <c r="I31" s="321"/>
      <c r="J31" s="322"/>
      <c r="K31" s="323"/>
      <c r="L31" s="321"/>
      <c r="M31" s="322"/>
      <c r="N31" s="323"/>
      <c r="O31" s="83"/>
      <c r="P31" s="196"/>
    </row>
    <row r="32" spans="1:20" ht="15.6" customHeight="1" x14ac:dyDescent="0.15">
      <c r="A32" s="287"/>
      <c r="B32" s="208"/>
      <c r="C32" s="410"/>
      <c r="D32" s="81"/>
      <c r="E32" s="81"/>
      <c r="F32" s="315"/>
      <c r="G32" s="316"/>
      <c r="H32" s="317"/>
      <c r="I32" s="415"/>
      <c r="J32" s="416"/>
      <c r="K32" s="417"/>
      <c r="L32" s="415"/>
      <c r="M32" s="416"/>
      <c r="N32" s="417"/>
      <c r="O32" s="81"/>
      <c r="P32" s="195"/>
    </row>
    <row r="33" spans="1:19" ht="15.6" customHeight="1" x14ac:dyDescent="0.15">
      <c r="A33" s="287"/>
      <c r="B33" s="206" t="s">
        <v>434</v>
      </c>
      <c r="C33" s="411"/>
      <c r="D33" s="206"/>
      <c r="E33" s="78" t="s">
        <v>75</v>
      </c>
      <c r="F33" s="412">
        <v>1</v>
      </c>
      <c r="G33" s="413"/>
      <c r="H33" s="414"/>
      <c r="I33" s="321"/>
      <c r="J33" s="322"/>
      <c r="K33" s="323"/>
      <c r="L33" s="321"/>
      <c r="M33" s="322"/>
      <c r="N33" s="323"/>
      <c r="O33" s="125"/>
      <c r="P33" s="196"/>
    </row>
    <row r="34" spans="1:19" ht="15.6" customHeight="1" x14ac:dyDescent="0.15">
      <c r="A34" s="335"/>
      <c r="B34" s="208"/>
      <c r="C34" s="574"/>
      <c r="D34" s="81"/>
      <c r="E34" s="81"/>
      <c r="F34" s="315"/>
      <c r="G34" s="316"/>
      <c r="H34" s="317"/>
      <c r="I34" s="415"/>
      <c r="J34" s="416"/>
      <c r="K34" s="417"/>
      <c r="L34" s="415"/>
      <c r="M34" s="416"/>
      <c r="N34" s="417"/>
      <c r="O34" s="81"/>
      <c r="P34" s="195"/>
    </row>
    <row r="35" spans="1:19" ht="15.6" customHeight="1" x14ac:dyDescent="0.15">
      <c r="A35" s="289"/>
      <c r="B35" s="206" t="s">
        <v>435</v>
      </c>
      <c r="C35" s="575"/>
      <c r="D35" s="206"/>
      <c r="E35" s="78" t="s">
        <v>35</v>
      </c>
      <c r="F35" s="412">
        <v>1</v>
      </c>
      <c r="G35" s="413"/>
      <c r="H35" s="414"/>
      <c r="I35" s="321"/>
      <c r="J35" s="322"/>
      <c r="K35" s="323"/>
      <c r="L35" s="321"/>
      <c r="M35" s="322"/>
      <c r="N35" s="323"/>
      <c r="O35" s="125"/>
      <c r="P35" s="196"/>
      <c r="R35" s="85"/>
    </row>
    <row r="36" spans="1:19" ht="15.6" customHeight="1" x14ac:dyDescent="0.15">
      <c r="A36" s="287"/>
      <c r="B36" s="208"/>
      <c r="C36" s="76"/>
      <c r="D36" s="81"/>
      <c r="E36" s="81"/>
      <c r="F36" s="318"/>
      <c r="G36" s="318"/>
      <c r="H36" s="318"/>
      <c r="I36" s="331"/>
      <c r="J36" s="331"/>
      <c r="K36" s="331"/>
      <c r="L36" s="331"/>
      <c r="M36" s="331"/>
      <c r="N36" s="331"/>
      <c r="O36" s="82"/>
      <c r="P36" s="195"/>
      <c r="R36" s="85"/>
      <c r="S36" s="85"/>
    </row>
    <row r="37" spans="1:19" ht="15.6" customHeight="1" x14ac:dyDescent="0.15">
      <c r="A37" s="287"/>
      <c r="B37" s="206" t="s">
        <v>436</v>
      </c>
      <c r="C37" s="199"/>
      <c r="D37" s="206"/>
      <c r="E37" s="78" t="s">
        <v>35</v>
      </c>
      <c r="F37" s="328">
        <v>1</v>
      </c>
      <c r="G37" s="328"/>
      <c r="H37" s="328"/>
      <c r="I37" s="321"/>
      <c r="J37" s="322"/>
      <c r="K37" s="323"/>
      <c r="L37" s="321"/>
      <c r="M37" s="322"/>
      <c r="N37" s="323"/>
      <c r="O37" s="83"/>
      <c r="P37" s="196"/>
      <c r="R37" s="85"/>
    </row>
    <row r="38" spans="1:19" ht="15.6" customHeight="1" x14ac:dyDescent="0.15">
      <c r="A38" s="419"/>
      <c r="B38" s="208"/>
      <c r="C38" s="574"/>
      <c r="D38" s="81"/>
      <c r="E38" s="81"/>
      <c r="F38" s="318"/>
      <c r="G38" s="318"/>
      <c r="H38" s="318"/>
      <c r="I38" s="331"/>
      <c r="J38" s="331"/>
      <c r="K38" s="331"/>
      <c r="L38" s="331"/>
      <c r="M38" s="331"/>
      <c r="N38" s="331"/>
      <c r="O38" s="81"/>
      <c r="P38" s="195"/>
      <c r="R38" s="85"/>
    </row>
    <row r="39" spans="1:19" ht="15.6" customHeight="1" x14ac:dyDescent="0.15">
      <c r="A39" s="419"/>
      <c r="B39" s="206" t="s">
        <v>367</v>
      </c>
      <c r="C39" s="575"/>
      <c r="D39" s="122"/>
      <c r="E39" s="78" t="s">
        <v>35</v>
      </c>
      <c r="F39" s="328">
        <v>1</v>
      </c>
      <c r="G39" s="328"/>
      <c r="H39" s="328"/>
      <c r="I39" s="321"/>
      <c r="J39" s="322"/>
      <c r="K39" s="323"/>
      <c r="L39" s="324"/>
      <c r="M39" s="324"/>
      <c r="N39" s="324"/>
      <c r="O39" s="125"/>
      <c r="P39" s="196"/>
      <c r="R39" s="85"/>
    </row>
    <row r="40" spans="1:19" ht="15.6" customHeight="1" x14ac:dyDescent="0.15">
      <c r="A40" s="287"/>
      <c r="B40" s="208"/>
      <c r="C40" s="121"/>
      <c r="D40" s="123"/>
      <c r="E40" s="81"/>
      <c r="F40" s="318"/>
      <c r="G40" s="318"/>
      <c r="H40" s="318"/>
      <c r="I40" s="331"/>
      <c r="J40" s="331"/>
      <c r="K40" s="331"/>
      <c r="L40" s="331"/>
      <c r="M40" s="331"/>
      <c r="N40" s="331"/>
      <c r="O40" s="82"/>
      <c r="P40" s="195"/>
      <c r="R40" s="85"/>
    </row>
    <row r="41" spans="1:19" ht="15.6" customHeight="1" x14ac:dyDescent="0.15">
      <c r="A41" s="287"/>
      <c r="B41" s="206" t="s">
        <v>437</v>
      </c>
      <c r="C41" s="122"/>
      <c r="D41" s="122"/>
      <c r="E41" s="78" t="s">
        <v>438</v>
      </c>
      <c r="F41" s="328">
        <v>1</v>
      </c>
      <c r="G41" s="328"/>
      <c r="H41" s="328"/>
      <c r="I41" s="321"/>
      <c r="J41" s="322"/>
      <c r="K41" s="323"/>
      <c r="L41" s="324"/>
      <c r="M41" s="324"/>
      <c r="N41" s="324"/>
      <c r="O41" s="83"/>
      <c r="P41" s="196"/>
      <c r="R41" s="85"/>
    </row>
  </sheetData>
  <mergeCells count="136">
    <mergeCell ref="R28:T29"/>
    <mergeCell ref="C38:C39"/>
    <mergeCell ref="A40:A41"/>
    <mergeCell ref="F40:H40"/>
    <mergeCell ref="I40:K40"/>
    <mergeCell ref="L40:N40"/>
    <mergeCell ref="F41:H41"/>
    <mergeCell ref="I41:K41"/>
    <mergeCell ref="L41:N41"/>
    <mergeCell ref="A38:A39"/>
    <mergeCell ref="F38:H38"/>
    <mergeCell ref="I38:K38"/>
    <mergeCell ref="L38:N38"/>
    <mergeCell ref="F39:H39"/>
    <mergeCell ref="I39:K39"/>
    <mergeCell ref="L39:N39"/>
    <mergeCell ref="A36:A37"/>
    <mergeCell ref="F36:H36"/>
    <mergeCell ref="I36:K36"/>
    <mergeCell ref="L36:N36"/>
    <mergeCell ref="F37:H37"/>
    <mergeCell ref="I37:K37"/>
    <mergeCell ref="L37:N37"/>
    <mergeCell ref="A34:A35"/>
    <mergeCell ref="C34:C35"/>
    <mergeCell ref="F34:H34"/>
    <mergeCell ref="I34:K34"/>
    <mergeCell ref="L34:N34"/>
    <mergeCell ref="F35:H35"/>
    <mergeCell ref="I35:K35"/>
    <mergeCell ref="L35:N35"/>
    <mergeCell ref="A32:A33"/>
    <mergeCell ref="C32:C33"/>
    <mergeCell ref="F32:H32"/>
    <mergeCell ref="I32:K32"/>
    <mergeCell ref="L32:N32"/>
    <mergeCell ref="F33:H33"/>
    <mergeCell ref="I33:K33"/>
    <mergeCell ref="L33:N33"/>
    <mergeCell ref="A30:A31"/>
    <mergeCell ref="F30:H30"/>
    <mergeCell ref="I30:K30"/>
    <mergeCell ref="L30:N30"/>
    <mergeCell ref="F31:H31"/>
    <mergeCell ref="I31:K31"/>
    <mergeCell ref="L31:N31"/>
    <mergeCell ref="A28:A29"/>
    <mergeCell ref="F28:H28"/>
    <mergeCell ref="I28:K28"/>
    <mergeCell ref="L28:N28"/>
    <mergeCell ref="F29:H29"/>
    <mergeCell ref="I29:K29"/>
    <mergeCell ref="L29:N29"/>
    <mergeCell ref="A26:A27"/>
    <mergeCell ref="F26:H26"/>
    <mergeCell ref="I26:K26"/>
    <mergeCell ref="L26:N26"/>
    <mergeCell ref="F27:H27"/>
    <mergeCell ref="I27:K27"/>
    <mergeCell ref="L27:N27"/>
    <mergeCell ref="A24:A25"/>
    <mergeCell ref="F24:H24"/>
    <mergeCell ref="I24:K24"/>
    <mergeCell ref="L24:N24"/>
    <mergeCell ref="F25:H25"/>
    <mergeCell ref="I25:K25"/>
    <mergeCell ref="L25:N25"/>
    <mergeCell ref="A22:A23"/>
    <mergeCell ref="F22:H22"/>
    <mergeCell ref="I22:K22"/>
    <mergeCell ref="L22:N22"/>
    <mergeCell ref="F23:H23"/>
    <mergeCell ref="I23:K23"/>
    <mergeCell ref="L23:N23"/>
    <mergeCell ref="A20:A21"/>
    <mergeCell ref="F20:H20"/>
    <mergeCell ref="I20:K20"/>
    <mergeCell ref="L20:N20"/>
    <mergeCell ref="F21:H21"/>
    <mergeCell ref="I21:K21"/>
    <mergeCell ref="L21:N21"/>
    <mergeCell ref="A18:A19"/>
    <mergeCell ref="F18:H18"/>
    <mergeCell ref="I18:K18"/>
    <mergeCell ref="L18:N18"/>
    <mergeCell ref="F19:H19"/>
    <mergeCell ref="I19:K19"/>
    <mergeCell ref="L19:N19"/>
    <mergeCell ref="A16:A17"/>
    <mergeCell ref="F16:H16"/>
    <mergeCell ref="I16:K16"/>
    <mergeCell ref="L16:N16"/>
    <mergeCell ref="F17:H17"/>
    <mergeCell ref="I17:K17"/>
    <mergeCell ref="L17:N17"/>
    <mergeCell ref="A14:A15"/>
    <mergeCell ref="F14:H14"/>
    <mergeCell ref="I14:K14"/>
    <mergeCell ref="L14:N14"/>
    <mergeCell ref="F15:H15"/>
    <mergeCell ref="I15:K15"/>
    <mergeCell ref="L15:N15"/>
    <mergeCell ref="A12:A13"/>
    <mergeCell ref="F12:H12"/>
    <mergeCell ref="I12:K12"/>
    <mergeCell ref="L12:N12"/>
    <mergeCell ref="F13:H13"/>
    <mergeCell ref="I13:K13"/>
    <mergeCell ref="L13:N13"/>
    <mergeCell ref="B12:B13"/>
    <mergeCell ref="A10:A11"/>
    <mergeCell ref="F10:H10"/>
    <mergeCell ref="I10:K10"/>
    <mergeCell ref="L10:N10"/>
    <mergeCell ref="F11:H11"/>
    <mergeCell ref="I11:K11"/>
    <mergeCell ref="L11:N11"/>
    <mergeCell ref="O6:O7"/>
    <mergeCell ref="P6:P7"/>
    <mergeCell ref="A8:A9"/>
    <mergeCell ref="F8:H8"/>
    <mergeCell ref="I8:K8"/>
    <mergeCell ref="L8:N8"/>
    <mergeCell ref="F9:H9"/>
    <mergeCell ref="I9:K9"/>
    <mergeCell ref="L9:N9"/>
    <mergeCell ref="A3:B3"/>
    <mergeCell ref="D3:L4"/>
    <mergeCell ref="A4:B4"/>
    <mergeCell ref="A6:A7"/>
    <mergeCell ref="B6:B7"/>
    <mergeCell ref="C6:C7"/>
    <mergeCell ref="D6:D7"/>
    <mergeCell ref="F6:H7"/>
    <mergeCell ref="I6:K7"/>
    <mergeCell ref="L6:N7"/>
  </mergeCells>
  <phoneticPr fontId="3"/>
  <printOptions horizontalCentered="1" verticalCentered="1"/>
  <pageMargins left="0.39370078740157483" right="0.39370078740157483" top="0.78740157480314965" bottom="0" header="0" footer="0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0"/>
  <sheetViews>
    <sheetView view="pageBreakPreview" zoomScale="85" zoomScaleNormal="100" zoomScaleSheetLayoutView="85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7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7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7" s="220" customFormat="1" ht="9.9499999999999993" customHeight="1" x14ac:dyDescent="0.15">
      <c r="A3" s="221"/>
      <c r="B3" s="531" t="s">
        <v>422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7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  <c r="AW4"/>
      <c r="AX4"/>
      <c r="AY4"/>
      <c r="AZ4"/>
      <c r="BA4"/>
      <c r="BB4"/>
      <c r="BC4"/>
      <c r="BD4"/>
      <c r="BE4"/>
    </row>
    <row r="5" spans="1:57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  <c r="AW5"/>
      <c r="AX5"/>
      <c r="AY5"/>
      <c r="AZ5"/>
      <c r="BA5"/>
      <c r="BB5"/>
      <c r="BC5"/>
      <c r="BD5"/>
      <c r="BE5"/>
    </row>
    <row r="6" spans="1:57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W6"/>
      <c r="AX6"/>
      <c r="AY6"/>
      <c r="AZ6"/>
      <c r="BA6"/>
      <c r="BB6"/>
      <c r="BC6"/>
      <c r="BD6"/>
      <c r="BE6"/>
    </row>
    <row r="7" spans="1:57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W7"/>
      <c r="AX7"/>
      <c r="AY7"/>
      <c r="AZ7"/>
      <c r="BA7"/>
      <c r="BB7"/>
      <c r="BC7"/>
      <c r="BD7"/>
      <c r="BE7"/>
    </row>
    <row r="8" spans="1:57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W8"/>
      <c r="AX8"/>
      <c r="AY8"/>
      <c r="AZ8"/>
      <c r="BA8"/>
      <c r="BB8"/>
      <c r="BC8"/>
      <c r="BD8"/>
      <c r="BE8"/>
    </row>
    <row r="9" spans="1:57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W9"/>
      <c r="AX9"/>
      <c r="AY9"/>
      <c r="AZ9"/>
      <c r="BA9"/>
      <c r="BB9"/>
      <c r="BC9"/>
      <c r="BD9"/>
      <c r="BE9"/>
    </row>
    <row r="10" spans="1:57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W10"/>
      <c r="AX10"/>
      <c r="AY10"/>
      <c r="AZ10"/>
      <c r="BA10"/>
      <c r="BB10"/>
      <c r="BC10"/>
      <c r="BD10"/>
      <c r="BE10"/>
    </row>
    <row r="11" spans="1:57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W11"/>
      <c r="AX11"/>
      <c r="AY11"/>
      <c r="AZ11"/>
      <c r="BA11"/>
      <c r="BB11"/>
      <c r="BC11"/>
      <c r="BD11"/>
      <c r="BE11"/>
    </row>
    <row r="12" spans="1:57" s="220" customFormat="1" ht="15.95" customHeight="1" x14ac:dyDescent="0.15">
      <c r="A12" s="580" t="s">
        <v>423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W12"/>
      <c r="AX12"/>
      <c r="AY12"/>
      <c r="AZ12"/>
      <c r="BA12"/>
      <c r="BB12"/>
      <c r="BC12"/>
      <c r="BD12"/>
      <c r="BE12"/>
    </row>
    <row r="13" spans="1:57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/>
      <c r="AX13"/>
      <c r="AY13"/>
      <c r="AZ13"/>
      <c r="BA13"/>
      <c r="BB13"/>
      <c r="BC13"/>
      <c r="BD13"/>
      <c r="BE13"/>
    </row>
    <row r="14" spans="1:57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/>
      <c r="AX14"/>
      <c r="AY14"/>
      <c r="AZ14"/>
      <c r="BA14"/>
      <c r="BB14"/>
      <c r="BC14"/>
      <c r="BD14"/>
      <c r="BE14"/>
    </row>
    <row r="15" spans="1:57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/>
      <c r="AX15"/>
      <c r="AY15"/>
      <c r="AZ15"/>
      <c r="BA15"/>
      <c r="BB15"/>
      <c r="BC15"/>
      <c r="BD15"/>
      <c r="BE15"/>
    </row>
    <row r="16" spans="1:57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/>
      <c r="AX16"/>
      <c r="AY16"/>
      <c r="AZ16"/>
      <c r="BA16"/>
      <c r="BB16"/>
      <c r="BC16"/>
      <c r="BD16"/>
      <c r="BE16"/>
    </row>
    <row r="17" spans="1:57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/>
      <c r="AX17"/>
      <c r="AY17"/>
      <c r="AZ17"/>
      <c r="BA17"/>
      <c r="BB17"/>
      <c r="BC17"/>
      <c r="BD17"/>
      <c r="BE17"/>
    </row>
    <row r="18" spans="1:57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/>
      <c r="AX18"/>
      <c r="AY18"/>
      <c r="AZ18"/>
      <c r="BA18"/>
      <c r="BB18"/>
      <c r="BC18"/>
      <c r="BD18"/>
      <c r="BE18"/>
    </row>
    <row r="19" spans="1:57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/>
      <c r="AX19"/>
      <c r="AY19"/>
      <c r="AZ19"/>
      <c r="BA19"/>
      <c r="BB19"/>
      <c r="BC19"/>
      <c r="BD19"/>
      <c r="BE19"/>
    </row>
    <row r="20" spans="1:57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/>
      <c r="AX20"/>
      <c r="AY20"/>
      <c r="AZ20"/>
      <c r="BA20"/>
      <c r="BB20"/>
      <c r="BC20"/>
      <c r="BD20"/>
      <c r="BE20"/>
    </row>
    <row r="21" spans="1:57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/>
      <c r="AX21"/>
      <c r="AY21"/>
      <c r="AZ21"/>
      <c r="BA21"/>
      <c r="BB21"/>
      <c r="BC21"/>
      <c r="BD21"/>
      <c r="BE21"/>
    </row>
    <row r="22" spans="1:57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W22"/>
      <c r="AX22"/>
      <c r="AY22"/>
      <c r="AZ22"/>
      <c r="BA22"/>
      <c r="BB22"/>
      <c r="BC22"/>
      <c r="BD22"/>
      <c r="BE22"/>
    </row>
    <row r="23" spans="1:57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W23"/>
      <c r="AX23"/>
      <c r="AY23"/>
      <c r="AZ23"/>
      <c r="BA23"/>
      <c r="BB23"/>
      <c r="BC23"/>
      <c r="BD23"/>
      <c r="BE23"/>
    </row>
    <row r="24" spans="1:57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W24"/>
      <c r="AX24"/>
      <c r="AY24"/>
      <c r="AZ24"/>
      <c r="BA24"/>
      <c r="BB24"/>
      <c r="BC24"/>
      <c r="BD24"/>
      <c r="BE24"/>
    </row>
    <row r="25" spans="1:57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W25"/>
      <c r="AX25"/>
      <c r="AY25"/>
      <c r="AZ25"/>
      <c r="BA25"/>
      <c r="BB25"/>
      <c r="BC25"/>
      <c r="BD25"/>
      <c r="BE25"/>
    </row>
    <row r="26" spans="1:57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W26"/>
      <c r="AX26"/>
      <c r="AY26"/>
      <c r="AZ26"/>
      <c r="BA26"/>
      <c r="BB26"/>
      <c r="BC26"/>
      <c r="BD26"/>
      <c r="BE26"/>
    </row>
    <row r="27" spans="1:57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W27"/>
      <c r="AX27"/>
      <c r="AY27"/>
      <c r="AZ27"/>
      <c r="BA27"/>
      <c r="BB27"/>
      <c r="BC27"/>
      <c r="BD27"/>
      <c r="BE27"/>
    </row>
    <row r="28" spans="1:57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W28"/>
      <c r="AX28"/>
      <c r="AY28"/>
      <c r="AZ28"/>
      <c r="BA28"/>
      <c r="BB28"/>
      <c r="BC28"/>
      <c r="BD28"/>
      <c r="BE28"/>
    </row>
    <row r="29" spans="1:57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W29"/>
      <c r="AX29"/>
      <c r="AY29"/>
      <c r="AZ29"/>
      <c r="BA29"/>
      <c r="BB29"/>
      <c r="BC29"/>
      <c r="BD29"/>
      <c r="BE29"/>
    </row>
    <row r="30" spans="1:57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W30"/>
      <c r="AX30"/>
      <c r="AY30"/>
      <c r="AZ30"/>
      <c r="BA30"/>
      <c r="BB30"/>
      <c r="BC30"/>
      <c r="BD30"/>
      <c r="BE30"/>
    </row>
    <row r="31" spans="1:57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W31"/>
      <c r="AX31"/>
      <c r="AY31"/>
      <c r="AZ31"/>
      <c r="BA31"/>
      <c r="BB31"/>
      <c r="BC31"/>
      <c r="BD31"/>
      <c r="BE31"/>
    </row>
    <row r="32" spans="1:57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  <c r="AW32"/>
      <c r="AX32"/>
      <c r="AY32"/>
      <c r="AZ32"/>
      <c r="BA32"/>
      <c r="BB32"/>
      <c r="BC32"/>
      <c r="BD32"/>
      <c r="BE32"/>
    </row>
    <row r="33" spans="1:57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  <c r="AW33"/>
      <c r="AX33"/>
      <c r="AY33"/>
      <c r="AZ33"/>
      <c r="BA33"/>
      <c r="BB33"/>
      <c r="BC33"/>
      <c r="BD33"/>
      <c r="BE33"/>
    </row>
    <row r="34" spans="1:57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  <c r="AW34"/>
      <c r="AX34"/>
      <c r="AY34"/>
      <c r="AZ34"/>
      <c r="BA34"/>
      <c r="BB34"/>
      <c r="BC34"/>
      <c r="BD34"/>
      <c r="BE34"/>
    </row>
    <row r="35" spans="1:57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  <c r="AW35"/>
      <c r="AX35"/>
      <c r="AY35"/>
      <c r="AZ35"/>
      <c r="BA35"/>
      <c r="BB35"/>
      <c r="BC35"/>
      <c r="BD35"/>
      <c r="BE35"/>
    </row>
    <row r="36" spans="1:57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  <c r="AW36"/>
      <c r="AX36"/>
      <c r="AY36"/>
      <c r="AZ36"/>
      <c r="BA36"/>
      <c r="BB36"/>
      <c r="BC36"/>
      <c r="BD36"/>
      <c r="BE36"/>
    </row>
    <row r="37" spans="1:57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57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57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57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11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397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</row>
    <row r="8" spans="1:55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</row>
    <row r="9" spans="1:55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</row>
    <row r="10" spans="1:55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</row>
    <row r="11" spans="1:55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</row>
    <row r="12" spans="1:55" s="220" customFormat="1" ht="15.95" customHeight="1" x14ac:dyDescent="0.15">
      <c r="A12" s="580" t="s">
        <v>421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</row>
    <row r="13" spans="1:55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</row>
    <row r="14" spans="1:55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</row>
    <row r="15" spans="1:55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</row>
    <row r="16" spans="1:55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</row>
    <row r="17" spans="1:55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</row>
    <row r="18" spans="1:55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</row>
    <row r="19" spans="1:55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</row>
    <row r="20" spans="1:55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</row>
    <row r="21" spans="1:55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</row>
    <row r="22" spans="1:55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</row>
    <row r="23" spans="1:55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</row>
    <row r="24" spans="1:55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</row>
    <row r="25" spans="1:55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</row>
    <row r="26" spans="1:55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</row>
    <row r="27" spans="1:55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</row>
    <row r="28" spans="1:55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</row>
    <row r="29" spans="1:55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</row>
    <row r="30" spans="1:55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X30"/>
      <c r="AY30"/>
      <c r="AZ30"/>
      <c r="BA30"/>
      <c r="BB30"/>
      <c r="BC30"/>
    </row>
    <row r="31" spans="1:55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X31"/>
      <c r="AY31"/>
      <c r="AZ31"/>
      <c r="BA31"/>
      <c r="BB31"/>
      <c r="BC31"/>
    </row>
    <row r="32" spans="1:55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  <c r="AX32"/>
      <c r="AY32"/>
      <c r="AZ32"/>
      <c r="BA32"/>
      <c r="BB32"/>
      <c r="BC32"/>
    </row>
    <row r="33" spans="1:55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  <c r="AX33"/>
      <c r="AY33"/>
      <c r="AZ33"/>
      <c r="BA33"/>
      <c r="BB33"/>
      <c r="BC33"/>
    </row>
    <row r="34" spans="1:55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55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55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55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55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55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55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12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398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  <c r="AW4"/>
      <c r="AX4"/>
      <c r="AY4"/>
      <c r="AZ4"/>
      <c r="BA4"/>
      <c r="BB4"/>
      <c r="BC4"/>
      <c r="BD4"/>
    </row>
    <row r="5" spans="1:56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  <c r="AW5"/>
      <c r="AX5"/>
      <c r="AY5"/>
      <c r="AZ5"/>
      <c r="BA5"/>
      <c r="BB5"/>
      <c r="BC5"/>
      <c r="BD5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W6"/>
      <c r="AX6"/>
      <c r="AY6"/>
      <c r="AZ6"/>
      <c r="BA6"/>
      <c r="BB6"/>
      <c r="BC6"/>
      <c r="BD6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W7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W8"/>
      <c r="AX8"/>
      <c r="AY8"/>
      <c r="AZ8"/>
      <c r="BA8"/>
      <c r="BB8"/>
      <c r="BC8"/>
      <c r="BD8"/>
    </row>
    <row r="9" spans="1:56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W9"/>
      <c r="AX9"/>
      <c r="AY9"/>
      <c r="AZ9"/>
      <c r="BA9"/>
      <c r="BB9"/>
      <c r="BC9"/>
      <c r="BD9"/>
    </row>
    <row r="10" spans="1:56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W10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W11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80" t="s">
        <v>404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W12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80" t="s">
        <v>405</v>
      </c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80" t="s">
        <v>406</v>
      </c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80" t="s">
        <v>407</v>
      </c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80" t="s">
        <v>408</v>
      </c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580" t="s">
        <v>409</v>
      </c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W22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W23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W24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W25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W26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W27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W28"/>
      <c r="AX28"/>
      <c r="AY28"/>
      <c r="AZ28"/>
      <c r="BA28"/>
      <c r="BB28"/>
      <c r="BC28"/>
      <c r="BD28"/>
    </row>
    <row r="29" spans="1:56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W29"/>
      <c r="AX29"/>
      <c r="AY29"/>
      <c r="AZ29"/>
      <c r="BA29"/>
      <c r="BB29"/>
      <c r="BC29"/>
      <c r="BD29"/>
    </row>
    <row r="30" spans="1:56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W30"/>
      <c r="AX30"/>
      <c r="AY30"/>
      <c r="AZ30"/>
      <c r="BA30"/>
      <c r="BB30"/>
      <c r="BC30"/>
      <c r="BD30"/>
    </row>
    <row r="31" spans="1:56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</row>
    <row r="32" spans="1:56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</row>
    <row r="33" spans="1:48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</row>
    <row r="34" spans="1:48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48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48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48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48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48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48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13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AL22:AP23"/>
    <mergeCell ref="AQ22:AU23"/>
    <mergeCell ref="R24:V25"/>
    <mergeCell ref="W24:AA25"/>
    <mergeCell ref="AB24:AF25"/>
    <mergeCell ref="AG24:AK25"/>
    <mergeCell ref="AL24:AP25"/>
    <mergeCell ref="AQ24:AU25"/>
    <mergeCell ref="R26:V27"/>
    <mergeCell ref="W26:AA27"/>
    <mergeCell ref="AB26:AF27"/>
    <mergeCell ref="AG26:AK27"/>
    <mergeCell ref="AL26:AP27"/>
    <mergeCell ref="AQ26:AU27"/>
    <mergeCell ref="AG22:AK23"/>
    <mergeCell ref="M1:AJ3"/>
    <mergeCell ref="B3:L4"/>
    <mergeCell ref="B5:L6"/>
    <mergeCell ref="AN6:AP6"/>
    <mergeCell ref="AQ6:AR6"/>
    <mergeCell ref="AS6:AT6"/>
    <mergeCell ref="H8:AU9"/>
    <mergeCell ref="A8:G11"/>
    <mergeCell ref="M7:T7"/>
    <mergeCell ref="V7:AE7"/>
    <mergeCell ref="AG7:AM7"/>
    <mergeCell ref="AL10:AP11"/>
    <mergeCell ref="AQ10:AU11"/>
    <mergeCell ref="H10:L11"/>
    <mergeCell ref="M10:Q11"/>
    <mergeCell ref="R10:V11"/>
    <mergeCell ref="W10:AA11"/>
    <mergeCell ref="AB10:AF11"/>
    <mergeCell ref="AG10:AK11"/>
    <mergeCell ref="R12:V13"/>
    <mergeCell ref="W12:AA13"/>
    <mergeCell ref="AB12:AF13"/>
    <mergeCell ref="AG12:AK13"/>
    <mergeCell ref="AL12:AP13"/>
    <mergeCell ref="AQ12:AU13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8:G19"/>
    <mergeCell ref="H18:L19"/>
    <mergeCell ref="M18:Q19"/>
    <mergeCell ref="R18:V19"/>
    <mergeCell ref="W18:AA19"/>
    <mergeCell ref="AB18:AF19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L20:AP21"/>
    <mergeCell ref="AQ20:AU21"/>
    <mergeCell ref="A24:G25"/>
    <mergeCell ref="H24:L25"/>
    <mergeCell ref="M24:Q25"/>
    <mergeCell ref="A22:G23"/>
    <mergeCell ref="H22:L23"/>
    <mergeCell ref="M22:Q23"/>
    <mergeCell ref="R22:V23"/>
    <mergeCell ref="W22:AA23"/>
    <mergeCell ref="AB22:AF23"/>
    <mergeCell ref="A26:G27"/>
    <mergeCell ref="H26:L27"/>
    <mergeCell ref="M26:Q27"/>
    <mergeCell ref="A28:G29"/>
    <mergeCell ref="H28:L29"/>
    <mergeCell ref="M28:Q29"/>
    <mergeCell ref="R28:V29"/>
    <mergeCell ref="W28:AA29"/>
    <mergeCell ref="AB28:AF29"/>
    <mergeCell ref="AG28:AK29"/>
    <mergeCell ref="AL28:AP29"/>
    <mergeCell ref="AQ28:AU29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34:G35"/>
    <mergeCell ref="H34:L35"/>
    <mergeCell ref="M34:Q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R34:V35"/>
    <mergeCell ref="W34:AA35"/>
    <mergeCell ref="AB34:AF35"/>
    <mergeCell ref="AG34:AK35"/>
    <mergeCell ref="AL34:AP35"/>
    <mergeCell ref="AQ34:AU35"/>
    <mergeCell ref="F40:G40"/>
    <mergeCell ref="H40:K40"/>
    <mergeCell ref="AN40:AT40"/>
    <mergeCell ref="A38:G39"/>
    <mergeCell ref="AL38:AP39"/>
    <mergeCell ref="AQ38:AU39"/>
    <mergeCell ref="H38:AK39"/>
    <mergeCell ref="A36:G37"/>
    <mergeCell ref="H36:L37"/>
    <mergeCell ref="M36:Q37"/>
    <mergeCell ref="R36:V37"/>
    <mergeCell ref="W36:AA37"/>
    <mergeCell ref="AB36:AF37"/>
    <mergeCell ref="AG36:AK37"/>
    <mergeCell ref="AL36:AP37"/>
    <mergeCell ref="AQ36:AU3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399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X6"/>
      <c r="AY6"/>
      <c r="AZ6"/>
      <c r="BA6"/>
      <c r="BB6"/>
      <c r="BC6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</row>
    <row r="8" spans="1:55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</row>
    <row r="9" spans="1:55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</row>
    <row r="10" spans="1:55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</row>
    <row r="11" spans="1:55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</row>
    <row r="12" spans="1:55" s="220" customFormat="1" ht="15.95" customHeight="1" x14ac:dyDescent="0.15">
      <c r="A12" s="580" t="s">
        <v>424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</row>
    <row r="13" spans="1:55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</row>
    <row r="14" spans="1:55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</row>
    <row r="15" spans="1:55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</row>
    <row r="16" spans="1:55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</row>
    <row r="17" spans="1:55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</row>
    <row r="18" spans="1:55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</row>
    <row r="19" spans="1:55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</row>
    <row r="20" spans="1:55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</row>
    <row r="21" spans="1:55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</row>
    <row r="22" spans="1:55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</row>
    <row r="23" spans="1:55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</row>
    <row r="24" spans="1:55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</row>
    <row r="25" spans="1:55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</row>
    <row r="26" spans="1:55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</row>
    <row r="27" spans="1:55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</row>
    <row r="28" spans="1:55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</row>
    <row r="29" spans="1:55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</row>
    <row r="30" spans="1:55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X30"/>
      <c r="AY30"/>
      <c r="AZ30"/>
      <c r="BA30"/>
      <c r="BB30"/>
      <c r="BC30"/>
    </row>
    <row r="31" spans="1:55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X31"/>
      <c r="AY31"/>
      <c r="AZ31"/>
      <c r="BA31"/>
      <c r="BB31"/>
      <c r="BC31"/>
    </row>
    <row r="32" spans="1:55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</row>
    <row r="33" spans="1:48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</row>
    <row r="34" spans="1:48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48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48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48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48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48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48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14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5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5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5" s="220" customFormat="1" ht="9.9499999999999993" customHeight="1" x14ac:dyDescent="0.15">
      <c r="A3" s="221"/>
      <c r="B3" s="531" t="s">
        <v>454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5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5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  <c r="AX5"/>
      <c r="AY5"/>
      <c r="AZ5"/>
      <c r="BA5"/>
      <c r="BB5"/>
      <c r="BC5"/>
    </row>
    <row r="6" spans="1:55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X6"/>
      <c r="AY6"/>
      <c r="AZ6"/>
      <c r="BA6"/>
      <c r="BB6"/>
      <c r="BC6"/>
    </row>
    <row r="7" spans="1:55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</row>
    <row r="8" spans="1:55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</row>
    <row r="9" spans="1:55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</row>
    <row r="10" spans="1:55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</row>
    <row r="11" spans="1:55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</row>
    <row r="12" spans="1:55" s="220" customFormat="1" ht="15.95" customHeight="1" x14ac:dyDescent="0.15">
      <c r="A12" s="580" t="s">
        <v>454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</row>
    <row r="13" spans="1:55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</row>
    <row r="14" spans="1:55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</row>
    <row r="15" spans="1:55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</row>
    <row r="16" spans="1:55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</row>
    <row r="17" spans="1:55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</row>
    <row r="18" spans="1:55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</row>
    <row r="19" spans="1:55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</row>
    <row r="20" spans="1:55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</row>
    <row r="21" spans="1:55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</row>
    <row r="22" spans="1:55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</row>
    <row r="23" spans="1:55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</row>
    <row r="24" spans="1:55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</row>
    <row r="25" spans="1:55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</row>
    <row r="26" spans="1:55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</row>
    <row r="27" spans="1:55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</row>
    <row r="28" spans="1:55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</row>
    <row r="29" spans="1:55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</row>
    <row r="30" spans="1:55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</row>
    <row r="31" spans="1:55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</row>
    <row r="32" spans="1:55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</row>
    <row r="33" spans="1:48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</row>
    <row r="34" spans="1:48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48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48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48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48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48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48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15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400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80" t="s">
        <v>425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  <c r="BD28"/>
    </row>
    <row r="29" spans="1:56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  <c r="BD29"/>
    </row>
    <row r="30" spans="1:56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X30"/>
      <c r="AY30"/>
      <c r="AZ30"/>
      <c r="BA30"/>
      <c r="BB30"/>
      <c r="BC30"/>
      <c r="BD30"/>
    </row>
    <row r="31" spans="1:56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X31"/>
      <c r="AY31"/>
      <c r="AZ31"/>
      <c r="BA31"/>
      <c r="BB31"/>
      <c r="BC31"/>
      <c r="BD31"/>
    </row>
    <row r="32" spans="1:56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  <c r="AX32"/>
      <c r="AY32"/>
      <c r="AZ32"/>
      <c r="BA32"/>
      <c r="BB32"/>
      <c r="BC32"/>
      <c r="BD32"/>
    </row>
    <row r="33" spans="1:56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  <c r="AX33"/>
      <c r="AY33"/>
      <c r="AZ33"/>
      <c r="BA33"/>
      <c r="BB33"/>
      <c r="BC33"/>
      <c r="BD33"/>
    </row>
    <row r="34" spans="1:56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  <c r="AX34"/>
      <c r="AY34"/>
      <c r="AZ34"/>
      <c r="BA34"/>
      <c r="BB34"/>
      <c r="BC34"/>
      <c r="BD34"/>
    </row>
    <row r="35" spans="1:56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56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56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56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56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56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16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6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6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6" s="220" customFormat="1" ht="9.9499999999999993" customHeight="1" x14ac:dyDescent="0.15">
      <c r="A3" s="221"/>
      <c r="B3" s="531" t="s">
        <v>401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6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6" s="220" customFormat="1" ht="9.9499999999999993" customHeight="1" x14ac:dyDescent="0.15">
      <c r="A5" s="22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6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X6"/>
      <c r="AY6"/>
      <c r="AZ6"/>
      <c r="BA6"/>
      <c r="BB6"/>
      <c r="BC6"/>
      <c r="BD6"/>
    </row>
    <row r="7" spans="1:56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580" t="s">
        <v>426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580"/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580"/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  <c r="BD28"/>
    </row>
    <row r="29" spans="1:56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  <c r="BD29"/>
    </row>
    <row r="30" spans="1:56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X30"/>
      <c r="AY30"/>
      <c r="AZ30"/>
      <c r="BA30"/>
      <c r="BB30"/>
      <c r="BC30"/>
      <c r="BD30"/>
    </row>
    <row r="31" spans="1:56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X31"/>
      <c r="AY31"/>
      <c r="AZ31"/>
      <c r="BA31"/>
      <c r="BB31"/>
      <c r="BC31"/>
      <c r="BD31"/>
    </row>
    <row r="32" spans="1:56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  <c r="AX32"/>
      <c r="AY32"/>
      <c r="AZ32"/>
      <c r="BA32"/>
      <c r="BB32"/>
      <c r="BC32"/>
      <c r="BD32"/>
    </row>
    <row r="33" spans="1:48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</row>
    <row r="34" spans="1:48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48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48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48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48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48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48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17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0"/>
  <sheetViews>
    <sheetView view="pageBreakPreview" zoomScale="85" zoomScaleNormal="100" zoomScaleSheetLayoutView="100" workbookViewId="0">
      <selection activeCell="W28" sqref="W28:AP31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7" s="220" customFormat="1" ht="9.9499999999999993" customHeight="1" x14ac:dyDescent="0.15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24" t="s">
        <v>297</v>
      </c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8"/>
      <c r="AV1" s="219"/>
    </row>
    <row r="2" spans="1:57" s="220" customFormat="1" ht="9.9499999999999993" customHeight="1" x14ac:dyDescent="0.15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3"/>
      <c r="AV2" s="219"/>
    </row>
    <row r="3" spans="1:57" s="220" customFormat="1" ht="9.9499999999999993" customHeight="1" x14ac:dyDescent="0.15">
      <c r="A3" s="221"/>
      <c r="B3" s="531" t="s">
        <v>427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3"/>
      <c r="AV3" s="219"/>
    </row>
    <row r="4" spans="1:57" s="220" customFormat="1" ht="9.9499999999999993" customHeight="1" x14ac:dyDescent="0.15">
      <c r="A4" s="221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219"/>
    </row>
    <row r="5" spans="1:57" s="220" customFormat="1" ht="9.9499999999999993" customHeight="1" x14ac:dyDescent="0.15">
      <c r="A5" s="221"/>
      <c r="B5" s="531" t="s">
        <v>428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3"/>
      <c r="AV5" s="219"/>
    </row>
    <row r="6" spans="1:57" s="220" customFormat="1" ht="14.25" customHeight="1" x14ac:dyDescent="0.15">
      <c r="A6" s="221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528">
        <v>1</v>
      </c>
      <c r="AO6" s="528"/>
      <c r="AP6" s="528"/>
      <c r="AQ6" s="529" t="s">
        <v>75</v>
      </c>
      <c r="AR6" s="529"/>
      <c r="AS6" s="530" t="s">
        <v>71</v>
      </c>
      <c r="AT6" s="530"/>
      <c r="AU6" s="223"/>
      <c r="AV6" s="219"/>
      <c r="AX6"/>
      <c r="AY6"/>
      <c r="AZ6"/>
      <c r="BA6"/>
      <c r="BB6"/>
      <c r="BC6"/>
      <c r="BD6"/>
      <c r="BE6"/>
    </row>
    <row r="7" spans="1:57" s="220" customFormat="1" ht="1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225"/>
      <c r="V7" s="512" t="s">
        <v>344</v>
      </c>
      <c r="W7" s="512"/>
      <c r="X7" s="512"/>
      <c r="Y7" s="512"/>
      <c r="Z7" s="512"/>
      <c r="AA7" s="512"/>
      <c r="AB7" s="512"/>
      <c r="AC7" s="512"/>
      <c r="AD7" s="512"/>
      <c r="AE7" s="512"/>
      <c r="AF7" s="225"/>
      <c r="AG7" s="465"/>
      <c r="AH7" s="465"/>
      <c r="AI7" s="465"/>
      <c r="AJ7" s="465"/>
      <c r="AK7" s="465"/>
      <c r="AL7" s="465"/>
      <c r="AM7" s="465"/>
      <c r="AN7" s="225"/>
      <c r="AO7" s="225"/>
      <c r="AP7" s="225"/>
      <c r="AQ7" s="225"/>
      <c r="AR7" s="225"/>
      <c r="AS7" s="225"/>
      <c r="AT7" s="225"/>
      <c r="AU7" s="226"/>
      <c r="AV7" s="219"/>
      <c r="AX7"/>
      <c r="AY7"/>
      <c r="AZ7"/>
      <c r="BA7"/>
      <c r="BB7"/>
      <c r="BC7"/>
      <c r="BD7"/>
      <c r="BE7"/>
    </row>
    <row r="8" spans="1:57" s="220" customFormat="1" ht="15.95" customHeight="1" x14ac:dyDescent="0.15">
      <c r="A8" s="522" t="s">
        <v>402</v>
      </c>
      <c r="B8" s="509"/>
      <c r="C8" s="509"/>
      <c r="D8" s="509"/>
      <c r="E8" s="509"/>
      <c r="F8" s="509"/>
      <c r="G8" s="520"/>
      <c r="H8" s="508" t="s">
        <v>403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10"/>
      <c r="AV8" s="219"/>
      <c r="AX8"/>
      <c r="AY8"/>
      <c r="AZ8"/>
      <c r="BA8"/>
      <c r="BB8"/>
      <c r="BC8"/>
      <c r="BD8"/>
      <c r="BE8"/>
    </row>
    <row r="9" spans="1:57" s="220" customFormat="1" ht="15.95" customHeight="1" x14ac:dyDescent="0.15">
      <c r="A9" s="577"/>
      <c r="B9" s="578"/>
      <c r="C9" s="578"/>
      <c r="D9" s="578"/>
      <c r="E9" s="578"/>
      <c r="F9" s="578"/>
      <c r="G9" s="579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3"/>
      <c r="AV9" s="219"/>
      <c r="AX9"/>
      <c r="AY9"/>
      <c r="AZ9"/>
      <c r="BA9"/>
      <c r="BB9"/>
      <c r="BC9"/>
      <c r="BD9"/>
      <c r="BE9"/>
    </row>
    <row r="10" spans="1:57" s="220" customFormat="1" ht="15.95" customHeight="1" x14ac:dyDescent="0.15">
      <c r="A10" s="577"/>
      <c r="B10" s="578"/>
      <c r="C10" s="578"/>
      <c r="D10" s="578"/>
      <c r="E10" s="578"/>
      <c r="F10" s="578"/>
      <c r="G10" s="579"/>
      <c r="H10" s="508" t="s">
        <v>410</v>
      </c>
      <c r="I10" s="509"/>
      <c r="J10" s="509"/>
      <c r="K10" s="509"/>
      <c r="L10" s="520"/>
      <c r="M10" s="508" t="s">
        <v>411</v>
      </c>
      <c r="N10" s="509"/>
      <c r="O10" s="509"/>
      <c r="P10" s="509"/>
      <c r="Q10" s="520"/>
      <c r="R10" s="508" t="s">
        <v>412</v>
      </c>
      <c r="S10" s="509"/>
      <c r="T10" s="509"/>
      <c r="U10" s="509"/>
      <c r="V10" s="520"/>
      <c r="W10" s="508" t="s">
        <v>413</v>
      </c>
      <c r="X10" s="509"/>
      <c r="Y10" s="509"/>
      <c r="Z10" s="509"/>
      <c r="AA10" s="520"/>
      <c r="AB10" s="508" t="s">
        <v>414</v>
      </c>
      <c r="AC10" s="509"/>
      <c r="AD10" s="509"/>
      <c r="AE10" s="509"/>
      <c r="AF10" s="520"/>
      <c r="AG10" s="508" t="s">
        <v>415</v>
      </c>
      <c r="AH10" s="509"/>
      <c r="AI10" s="509"/>
      <c r="AJ10" s="509"/>
      <c r="AK10" s="520"/>
      <c r="AL10" s="508"/>
      <c r="AM10" s="509"/>
      <c r="AN10" s="509"/>
      <c r="AO10" s="509"/>
      <c r="AP10" s="520"/>
      <c r="AQ10" s="508"/>
      <c r="AR10" s="509"/>
      <c r="AS10" s="509"/>
      <c r="AT10" s="509"/>
      <c r="AU10" s="510"/>
      <c r="AV10" s="219"/>
      <c r="AX10"/>
      <c r="AY10"/>
      <c r="AZ10"/>
      <c r="BA10"/>
      <c r="BB10"/>
      <c r="BC10"/>
      <c r="BD10"/>
      <c r="BE10"/>
    </row>
    <row r="11" spans="1:57" s="220" customFormat="1" ht="15.95" customHeight="1" x14ac:dyDescent="0.15">
      <c r="A11" s="523"/>
      <c r="B11" s="512"/>
      <c r="C11" s="512"/>
      <c r="D11" s="512"/>
      <c r="E11" s="512"/>
      <c r="F11" s="512"/>
      <c r="G11" s="521"/>
      <c r="H11" s="511"/>
      <c r="I11" s="512"/>
      <c r="J11" s="512"/>
      <c r="K11" s="512"/>
      <c r="L11" s="521"/>
      <c r="M11" s="511"/>
      <c r="N11" s="512"/>
      <c r="O11" s="512"/>
      <c r="P11" s="512"/>
      <c r="Q11" s="521"/>
      <c r="R11" s="511"/>
      <c r="S11" s="512"/>
      <c r="T11" s="512"/>
      <c r="U11" s="512"/>
      <c r="V11" s="521"/>
      <c r="W11" s="511"/>
      <c r="X11" s="512"/>
      <c r="Y11" s="512"/>
      <c r="Z11" s="512"/>
      <c r="AA11" s="521"/>
      <c r="AB11" s="511"/>
      <c r="AC11" s="512"/>
      <c r="AD11" s="512"/>
      <c r="AE11" s="512"/>
      <c r="AF11" s="521"/>
      <c r="AG11" s="511"/>
      <c r="AH11" s="512"/>
      <c r="AI11" s="512"/>
      <c r="AJ11" s="512"/>
      <c r="AK11" s="521"/>
      <c r="AL11" s="511"/>
      <c r="AM11" s="512"/>
      <c r="AN11" s="512"/>
      <c r="AO11" s="512"/>
      <c r="AP11" s="521"/>
      <c r="AQ11" s="511"/>
      <c r="AR11" s="512"/>
      <c r="AS11" s="512"/>
      <c r="AT11" s="512"/>
      <c r="AU11" s="513"/>
      <c r="AV11" s="219"/>
      <c r="AX11"/>
      <c r="AY11"/>
      <c r="AZ11"/>
      <c r="BA11"/>
      <c r="BB11"/>
      <c r="BC11"/>
      <c r="BD11"/>
      <c r="BE11"/>
    </row>
    <row r="12" spans="1:57" s="220" customFormat="1" ht="15.95" customHeight="1" x14ac:dyDescent="0.15">
      <c r="A12" s="580" t="s">
        <v>429</v>
      </c>
      <c r="B12" s="581"/>
      <c r="C12" s="581"/>
      <c r="D12" s="581"/>
      <c r="E12" s="581"/>
      <c r="F12" s="581"/>
      <c r="G12" s="582"/>
      <c r="H12" s="586"/>
      <c r="I12" s="587"/>
      <c r="J12" s="587"/>
      <c r="K12" s="587"/>
      <c r="L12" s="588"/>
      <c r="M12" s="586"/>
      <c r="N12" s="587"/>
      <c r="O12" s="587"/>
      <c r="P12" s="587"/>
      <c r="Q12" s="588"/>
      <c r="R12" s="586"/>
      <c r="S12" s="587"/>
      <c r="T12" s="587"/>
      <c r="U12" s="587"/>
      <c r="V12" s="588"/>
      <c r="W12" s="586"/>
      <c r="X12" s="587"/>
      <c r="Y12" s="587"/>
      <c r="Z12" s="587"/>
      <c r="AA12" s="588"/>
      <c r="AB12" s="586"/>
      <c r="AC12" s="587"/>
      <c r="AD12" s="587"/>
      <c r="AE12" s="587"/>
      <c r="AF12" s="588"/>
      <c r="AG12" s="586"/>
      <c r="AH12" s="587"/>
      <c r="AI12" s="587"/>
      <c r="AJ12" s="587"/>
      <c r="AK12" s="588"/>
      <c r="AL12" s="586"/>
      <c r="AM12" s="587"/>
      <c r="AN12" s="587"/>
      <c r="AO12" s="587"/>
      <c r="AP12" s="588"/>
      <c r="AQ12" s="586"/>
      <c r="AR12" s="587"/>
      <c r="AS12" s="587"/>
      <c r="AT12" s="587"/>
      <c r="AU12" s="589"/>
      <c r="AV12" s="219"/>
      <c r="AX12"/>
      <c r="AY12"/>
      <c r="AZ12"/>
      <c r="BA12"/>
      <c r="BB12"/>
      <c r="BC12"/>
      <c r="BD12"/>
      <c r="BE12"/>
    </row>
    <row r="13" spans="1:57" s="220" customFormat="1" ht="15.95" customHeight="1" x14ac:dyDescent="0.15">
      <c r="A13" s="583"/>
      <c r="B13" s="584"/>
      <c r="C13" s="584"/>
      <c r="D13" s="584"/>
      <c r="E13" s="584"/>
      <c r="F13" s="584"/>
      <c r="G13" s="585"/>
      <c r="H13" s="442"/>
      <c r="I13" s="443"/>
      <c r="J13" s="443"/>
      <c r="K13" s="443"/>
      <c r="L13" s="479"/>
      <c r="M13" s="442"/>
      <c r="N13" s="443"/>
      <c r="O13" s="443"/>
      <c r="P13" s="443"/>
      <c r="Q13" s="479"/>
      <c r="R13" s="442"/>
      <c r="S13" s="443"/>
      <c r="T13" s="443"/>
      <c r="U13" s="443"/>
      <c r="V13" s="479"/>
      <c r="W13" s="442"/>
      <c r="X13" s="443"/>
      <c r="Y13" s="443"/>
      <c r="Z13" s="443"/>
      <c r="AA13" s="479"/>
      <c r="AB13" s="442"/>
      <c r="AC13" s="443"/>
      <c r="AD13" s="443"/>
      <c r="AE13" s="443"/>
      <c r="AF13" s="479"/>
      <c r="AG13" s="442"/>
      <c r="AH13" s="443"/>
      <c r="AI13" s="443"/>
      <c r="AJ13" s="443"/>
      <c r="AK13" s="479"/>
      <c r="AL13" s="442"/>
      <c r="AM13" s="443"/>
      <c r="AN13" s="443"/>
      <c r="AO13" s="443"/>
      <c r="AP13" s="479"/>
      <c r="AQ13" s="442"/>
      <c r="AR13" s="443"/>
      <c r="AS13" s="443"/>
      <c r="AT13" s="443"/>
      <c r="AU13" s="590"/>
      <c r="AV13" s="219"/>
      <c r="AW13" s="198"/>
      <c r="AX13"/>
      <c r="AY13"/>
      <c r="AZ13"/>
      <c r="BA13"/>
      <c r="BB13"/>
      <c r="BC13"/>
      <c r="BD13"/>
      <c r="BE13"/>
    </row>
    <row r="14" spans="1:57" s="220" customFormat="1" ht="15.95" customHeight="1" x14ac:dyDescent="0.15">
      <c r="A14" s="580" t="s">
        <v>430</v>
      </c>
      <c r="B14" s="581"/>
      <c r="C14" s="581"/>
      <c r="D14" s="581"/>
      <c r="E14" s="581"/>
      <c r="F14" s="581"/>
      <c r="G14" s="582"/>
      <c r="H14" s="586"/>
      <c r="I14" s="587"/>
      <c r="J14" s="587"/>
      <c r="K14" s="587"/>
      <c r="L14" s="588"/>
      <c r="M14" s="586"/>
      <c r="N14" s="587"/>
      <c r="O14" s="587"/>
      <c r="P14" s="587"/>
      <c r="Q14" s="588"/>
      <c r="R14" s="586"/>
      <c r="S14" s="587"/>
      <c r="T14" s="587"/>
      <c r="U14" s="587"/>
      <c r="V14" s="588"/>
      <c r="W14" s="586"/>
      <c r="X14" s="587"/>
      <c r="Y14" s="587"/>
      <c r="Z14" s="587"/>
      <c r="AA14" s="588"/>
      <c r="AB14" s="586"/>
      <c r="AC14" s="587"/>
      <c r="AD14" s="587"/>
      <c r="AE14" s="587"/>
      <c r="AF14" s="588"/>
      <c r="AG14" s="586"/>
      <c r="AH14" s="587"/>
      <c r="AI14" s="587"/>
      <c r="AJ14" s="587"/>
      <c r="AK14" s="588"/>
      <c r="AL14" s="586"/>
      <c r="AM14" s="587"/>
      <c r="AN14" s="587"/>
      <c r="AO14" s="587"/>
      <c r="AP14" s="588"/>
      <c r="AQ14" s="586"/>
      <c r="AR14" s="587"/>
      <c r="AS14" s="587"/>
      <c r="AT14" s="587"/>
      <c r="AU14" s="589"/>
      <c r="AV14" s="219"/>
      <c r="AW14" s="198"/>
      <c r="AX14"/>
      <c r="AY14"/>
      <c r="AZ14"/>
      <c r="BA14"/>
      <c r="BB14"/>
      <c r="BC14"/>
      <c r="BD14"/>
      <c r="BE14"/>
    </row>
    <row r="15" spans="1:57" s="220" customFormat="1" ht="15.95" customHeight="1" x14ac:dyDescent="0.15">
      <c r="A15" s="583"/>
      <c r="B15" s="584"/>
      <c r="C15" s="584"/>
      <c r="D15" s="584"/>
      <c r="E15" s="584"/>
      <c r="F15" s="584"/>
      <c r="G15" s="585"/>
      <c r="H15" s="442"/>
      <c r="I15" s="443"/>
      <c r="J15" s="443"/>
      <c r="K15" s="443"/>
      <c r="L15" s="479"/>
      <c r="M15" s="442"/>
      <c r="N15" s="443"/>
      <c r="O15" s="443"/>
      <c r="P15" s="443"/>
      <c r="Q15" s="479"/>
      <c r="R15" s="442"/>
      <c r="S15" s="443"/>
      <c r="T15" s="443"/>
      <c r="U15" s="443"/>
      <c r="V15" s="479"/>
      <c r="W15" s="442"/>
      <c r="X15" s="443"/>
      <c r="Y15" s="443"/>
      <c r="Z15" s="443"/>
      <c r="AA15" s="479"/>
      <c r="AB15" s="442"/>
      <c r="AC15" s="443"/>
      <c r="AD15" s="443"/>
      <c r="AE15" s="443"/>
      <c r="AF15" s="479"/>
      <c r="AG15" s="442"/>
      <c r="AH15" s="443"/>
      <c r="AI15" s="443"/>
      <c r="AJ15" s="443"/>
      <c r="AK15" s="479"/>
      <c r="AL15" s="442"/>
      <c r="AM15" s="443"/>
      <c r="AN15" s="443"/>
      <c r="AO15" s="443"/>
      <c r="AP15" s="479"/>
      <c r="AQ15" s="442"/>
      <c r="AR15" s="443"/>
      <c r="AS15" s="443"/>
      <c r="AT15" s="443"/>
      <c r="AU15" s="590"/>
      <c r="AV15" s="219"/>
      <c r="AW15" s="198"/>
      <c r="AX15"/>
      <c r="AY15"/>
      <c r="AZ15"/>
      <c r="BA15"/>
      <c r="BB15"/>
      <c r="BC15"/>
      <c r="BD15"/>
      <c r="BE15"/>
    </row>
    <row r="16" spans="1:57" s="220" customFormat="1" ht="15.95" customHeight="1" x14ac:dyDescent="0.15">
      <c r="A16" s="580" t="s">
        <v>431</v>
      </c>
      <c r="B16" s="581"/>
      <c r="C16" s="581"/>
      <c r="D16" s="581"/>
      <c r="E16" s="581"/>
      <c r="F16" s="581"/>
      <c r="G16" s="582"/>
      <c r="H16" s="586"/>
      <c r="I16" s="587"/>
      <c r="J16" s="587"/>
      <c r="K16" s="587"/>
      <c r="L16" s="588"/>
      <c r="M16" s="586"/>
      <c r="N16" s="587"/>
      <c r="O16" s="587"/>
      <c r="P16" s="587"/>
      <c r="Q16" s="588"/>
      <c r="R16" s="586"/>
      <c r="S16" s="587"/>
      <c r="T16" s="587"/>
      <c r="U16" s="587"/>
      <c r="V16" s="588"/>
      <c r="W16" s="586"/>
      <c r="X16" s="587"/>
      <c r="Y16" s="587"/>
      <c r="Z16" s="587"/>
      <c r="AA16" s="588"/>
      <c r="AB16" s="586"/>
      <c r="AC16" s="587"/>
      <c r="AD16" s="587"/>
      <c r="AE16" s="587"/>
      <c r="AF16" s="588"/>
      <c r="AG16" s="586"/>
      <c r="AH16" s="587"/>
      <c r="AI16" s="587"/>
      <c r="AJ16" s="587"/>
      <c r="AK16" s="588"/>
      <c r="AL16" s="586"/>
      <c r="AM16" s="587"/>
      <c r="AN16" s="587"/>
      <c r="AO16" s="587"/>
      <c r="AP16" s="588"/>
      <c r="AQ16" s="586"/>
      <c r="AR16" s="587"/>
      <c r="AS16" s="587"/>
      <c r="AT16" s="587"/>
      <c r="AU16" s="589"/>
      <c r="AV16" s="219"/>
      <c r="AW16" s="198"/>
      <c r="AX16"/>
      <c r="AY16"/>
      <c r="AZ16"/>
      <c r="BA16"/>
      <c r="BB16"/>
      <c r="BC16"/>
      <c r="BD16"/>
      <c r="BE16"/>
    </row>
    <row r="17" spans="1:57" s="220" customFormat="1" ht="15.95" customHeight="1" x14ac:dyDescent="0.15">
      <c r="A17" s="583"/>
      <c r="B17" s="584"/>
      <c r="C17" s="584"/>
      <c r="D17" s="584"/>
      <c r="E17" s="584"/>
      <c r="F17" s="584"/>
      <c r="G17" s="585"/>
      <c r="H17" s="442"/>
      <c r="I17" s="443"/>
      <c r="J17" s="443"/>
      <c r="K17" s="443"/>
      <c r="L17" s="479"/>
      <c r="M17" s="442"/>
      <c r="N17" s="443"/>
      <c r="O17" s="443"/>
      <c r="P17" s="443"/>
      <c r="Q17" s="479"/>
      <c r="R17" s="442"/>
      <c r="S17" s="443"/>
      <c r="T17" s="443"/>
      <c r="U17" s="443"/>
      <c r="V17" s="479"/>
      <c r="W17" s="442"/>
      <c r="X17" s="443"/>
      <c r="Y17" s="443"/>
      <c r="Z17" s="443"/>
      <c r="AA17" s="479"/>
      <c r="AB17" s="442"/>
      <c r="AC17" s="443"/>
      <c r="AD17" s="443"/>
      <c r="AE17" s="443"/>
      <c r="AF17" s="479"/>
      <c r="AG17" s="442"/>
      <c r="AH17" s="443"/>
      <c r="AI17" s="443"/>
      <c r="AJ17" s="443"/>
      <c r="AK17" s="479"/>
      <c r="AL17" s="442"/>
      <c r="AM17" s="443"/>
      <c r="AN17" s="443"/>
      <c r="AO17" s="443"/>
      <c r="AP17" s="479"/>
      <c r="AQ17" s="442"/>
      <c r="AR17" s="443"/>
      <c r="AS17" s="443"/>
      <c r="AT17" s="443"/>
      <c r="AU17" s="590"/>
      <c r="AV17" s="219"/>
      <c r="AW17" s="198"/>
      <c r="AX17"/>
      <c r="AY17"/>
      <c r="AZ17"/>
      <c r="BA17"/>
      <c r="BB17"/>
      <c r="BC17"/>
      <c r="BD17"/>
      <c r="BE17"/>
    </row>
    <row r="18" spans="1:57" s="220" customFormat="1" ht="15.95" customHeight="1" x14ac:dyDescent="0.15">
      <c r="A18" s="580"/>
      <c r="B18" s="581"/>
      <c r="C18" s="581"/>
      <c r="D18" s="581"/>
      <c r="E18" s="581"/>
      <c r="F18" s="581"/>
      <c r="G18" s="582"/>
      <c r="H18" s="586"/>
      <c r="I18" s="587"/>
      <c r="J18" s="587"/>
      <c r="K18" s="587"/>
      <c r="L18" s="588"/>
      <c r="M18" s="586"/>
      <c r="N18" s="587"/>
      <c r="O18" s="587"/>
      <c r="P18" s="587"/>
      <c r="Q18" s="588"/>
      <c r="R18" s="586"/>
      <c r="S18" s="587"/>
      <c r="T18" s="587"/>
      <c r="U18" s="587"/>
      <c r="V18" s="588"/>
      <c r="W18" s="586"/>
      <c r="X18" s="587"/>
      <c r="Y18" s="587"/>
      <c r="Z18" s="587"/>
      <c r="AA18" s="588"/>
      <c r="AB18" s="586"/>
      <c r="AC18" s="587"/>
      <c r="AD18" s="587"/>
      <c r="AE18" s="587"/>
      <c r="AF18" s="588"/>
      <c r="AG18" s="586"/>
      <c r="AH18" s="587"/>
      <c r="AI18" s="587"/>
      <c r="AJ18" s="587"/>
      <c r="AK18" s="588"/>
      <c r="AL18" s="586"/>
      <c r="AM18" s="587"/>
      <c r="AN18" s="587"/>
      <c r="AO18" s="587"/>
      <c r="AP18" s="588"/>
      <c r="AQ18" s="586"/>
      <c r="AR18" s="587"/>
      <c r="AS18" s="587"/>
      <c r="AT18" s="587"/>
      <c r="AU18" s="589"/>
      <c r="AV18" s="219"/>
      <c r="AW18" s="198"/>
      <c r="AX18"/>
      <c r="AY18"/>
      <c r="AZ18"/>
      <c r="BA18"/>
      <c r="BB18"/>
      <c r="BC18"/>
      <c r="BD18"/>
      <c r="BE18"/>
    </row>
    <row r="19" spans="1:57" s="220" customFormat="1" ht="15.95" customHeight="1" x14ac:dyDescent="0.15">
      <c r="A19" s="583"/>
      <c r="B19" s="584"/>
      <c r="C19" s="584"/>
      <c r="D19" s="584"/>
      <c r="E19" s="584"/>
      <c r="F19" s="584"/>
      <c r="G19" s="585"/>
      <c r="H19" s="442"/>
      <c r="I19" s="443"/>
      <c r="J19" s="443"/>
      <c r="K19" s="443"/>
      <c r="L19" s="479"/>
      <c r="M19" s="442"/>
      <c r="N19" s="443"/>
      <c r="O19" s="443"/>
      <c r="P19" s="443"/>
      <c r="Q19" s="479"/>
      <c r="R19" s="442"/>
      <c r="S19" s="443"/>
      <c r="T19" s="443"/>
      <c r="U19" s="443"/>
      <c r="V19" s="479"/>
      <c r="W19" s="442"/>
      <c r="X19" s="443"/>
      <c r="Y19" s="443"/>
      <c r="Z19" s="443"/>
      <c r="AA19" s="479"/>
      <c r="AB19" s="442"/>
      <c r="AC19" s="443"/>
      <c r="AD19" s="443"/>
      <c r="AE19" s="443"/>
      <c r="AF19" s="479"/>
      <c r="AG19" s="442"/>
      <c r="AH19" s="443"/>
      <c r="AI19" s="443"/>
      <c r="AJ19" s="443"/>
      <c r="AK19" s="479"/>
      <c r="AL19" s="442"/>
      <c r="AM19" s="443"/>
      <c r="AN19" s="443"/>
      <c r="AO19" s="443"/>
      <c r="AP19" s="479"/>
      <c r="AQ19" s="442"/>
      <c r="AR19" s="443"/>
      <c r="AS19" s="443"/>
      <c r="AT19" s="443"/>
      <c r="AU19" s="590"/>
      <c r="AV19" s="219"/>
      <c r="AW19" s="198"/>
      <c r="AX19"/>
      <c r="AY19"/>
      <c r="AZ19"/>
      <c r="BA19"/>
      <c r="BB19"/>
      <c r="BC19"/>
      <c r="BD19"/>
      <c r="BE19"/>
    </row>
    <row r="20" spans="1:57" s="220" customFormat="1" ht="15.95" customHeight="1" x14ac:dyDescent="0.15">
      <c r="A20" s="580"/>
      <c r="B20" s="581"/>
      <c r="C20" s="581"/>
      <c r="D20" s="581"/>
      <c r="E20" s="581"/>
      <c r="F20" s="581"/>
      <c r="G20" s="582"/>
      <c r="H20" s="586"/>
      <c r="I20" s="587"/>
      <c r="J20" s="587"/>
      <c r="K20" s="587"/>
      <c r="L20" s="588"/>
      <c r="M20" s="586"/>
      <c r="N20" s="587"/>
      <c r="O20" s="587"/>
      <c r="P20" s="587"/>
      <c r="Q20" s="588"/>
      <c r="R20" s="586"/>
      <c r="S20" s="587"/>
      <c r="T20" s="587"/>
      <c r="U20" s="587"/>
      <c r="V20" s="588"/>
      <c r="W20" s="586"/>
      <c r="X20" s="587"/>
      <c r="Y20" s="587"/>
      <c r="Z20" s="587"/>
      <c r="AA20" s="588"/>
      <c r="AB20" s="586"/>
      <c r="AC20" s="587"/>
      <c r="AD20" s="587"/>
      <c r="AE20" s="587"/>
      <c r="AF20" s="588"/>
      <c r="AG20" s="586"/>
      <c r="AH20" s="587"/>
      <c r="AI20" s="587"/>
      <c r="AJ20" s="587"/>
      <c r="AK20" s="588"/>
      <c r="AL20" s="586"/>
      <c r="AM20" s="587"/>
      <c r="AN20" s="587"/>
      <c r="AO20" s="587"/>
      <c r="AP20" s="588"/>
      <c r="AQ20" s="586"/>
      <c r="AR20" s="587"/>
      <c r="AS20" s="587"/>
      <c r="AT20" s="587"/>
      <c r="AU20" s="589"/>
      <c r="AV20" s="219"/>
      <c r="AW20" s="198"/>
      <c r="AX20"/>
      <c r="AY20"/>
      <c r="AZ20"/>
      <c r="BA20"/>
      <c r="BB20"/>
      <c r="BC20"/>
      <c r="BD20"/>
      <c r="BE20"/>
    </row>
    <row r="21" spans="1:57" s="220" customFormat="1" ht="15.95" customHeight="1" x14ac:dyDescent="0.15">
      <c r="A21" s="583"/>
      <c r="B21" s="584"/>
      <c r="C21" s="584"/>
      <c r="D21" s="584"/>
      <c r="E21" s="584"/>
      <c r="F21" s="584"/>
      <c r="G21" s="585"/>
      <c r="H21" s="442"/>
      <c r="I21" s="443"/>
      <c r="J21" s="443"/>
      <c r="K21" s="443"/>
      <c r="L21" s="479"/>
      <c r="M21" s="442"/>
      <c r="N21" s="443"/>
      <c r="O21" s="443"/>
      <c r="P21" s="443"/>
      <c r="Q21" s="479"/>
      <c r="R21" s="442"/>
      <c r="S21" s="443"/>
      <c r="T21" s="443"/>
      <c r="U21" s="443"/>
      <c r="V21" s="479"/>
      <c r="W21" s="442"/>
      <c r="X21" s="443"/>
      <c r="Y21" s="443"/>
      <c r="Z21" s="443"/>
      <c r="AA21" s="479"/>
      <c r="AB21" s="442"/>
      <c r="AC21" s="443"/>
      <c r="AD21" s="443"/>
      <c r="AE21" s="443"/>
      <c r="AF21" s="479"/>
      <c r="AG21" s="442"/>
      <c r="AH21" s="443"/>
      <c r="AI21" s="443"/>
      <c r="AJ21" s="443"/>
      <c r="AK21" s="479"/>
      <c r="AL21" s="442"/>
      <c r="AM21" s="443"/>
      <c r="AN21" s="443"/>
      <c r="AO21" s="443"/>
      <c r="AP21" s="479"/>
      <c r="AQ21" s="442"/>
      <c r="AR21" s="443"/>
      <c r="AS21" s="443"/>
      <c r="AT21" s="443"/>
      <c r="AU21" s="590"/>
      <c r="AV21" s="219"/>
      <c r="AW21" s="198"/>
      <c r="AX21"/>
      <c r="AY21"/>
      <c r="AZ21"/>
      <c r="BA21"/>
      <c r="BB21"/>
      <c r="BC21"/>
      <c r="BD21"/>
      <c r="BE21"/>
    </row>
    <row r="22" spans="1:57" s="220" customFormat="1" ht="15.95" customHeight="1" x14ac:dyDescent="0.15">
      <c r="A22" s="580"/>
      <c r="B22" s="581"/>
      <c r="C22" s="581"/>
      <c r="D22" s="581"/>
      <c r="E22" s="581"/>
      <c r="F22" s="581"/>
      <c r="G22" s="582"/>
      <c r="H22" s="586"/>
      <c r="I22" s="587"/>
      <c r="J22" s="587"/>
      <c r="K22" s="587"/>
      <c r="L22" s="588"/>
      <c r="M22" s="586"/>
      <c r="N22" s="587"/>
      <c r="O22" s="587"/>
      <c r="P22" s="587"/>
      <c r="Q22" s="588"/>
      <c r="R22" s="586"/>
      <c r="S22" s="587"/>
      <c r="T22" s="587"/>
      <c r="U22" s="587"/>
      <c r="V22" s="588"/>
      <c r="W22" s="586"/>
      <c r="X22" s="587"/>
      <c r="Y22" s="587"/>
      <c r="Z22" s="587"/>
      <c r="AA22" s="588"/>
      <c r="AB22" s="586"/>
      <c r="AC22" s="587"/>
      <c r="AD22" s="587"/>
      <c r="AE22" s="587"/>
      <c r="AF22" s="588"/>
      <c r="AG22" s="586"/>
      <c r="AH22" s="587"/>
      <c r="AI22" s="587"/>
      <c r="AJ22" s="587"/>
      <c r="AK22" s="588"/>
      <c r="AL22" s="586"/>
      <c r="AM22" s="587"/>
      <c r="AN22" s="587"/>
      <c r="AO22" s="587"/>
      <c r="AP22" s="588"/>
      <c r="AQ22" s="586"/>
      <c r="AR22" s="587"/>
      <c r="AS22" s="587"/>
      <c r="AT22" s="587"/>
      <c r="AU22" s="589"/>
      <c r="AV22" s="219"/>
      <c r="AX22"/>
      <c r="AY22"/>
      <c r="AZ22"/>
      <c r="BA22"/>
      <c r="BB22"/>
      <c r="BC22"/>
      <c r="BD22"/>
      <c r="BE22"/>
    </row>
    <row r="23" spans="1:57" s="220" customFormat="1" ht="15.95" customHeight="1" x14ac:dyDescent="0.15">
      <c r="A23" s="583"/>
      <c r="B23" s="584"/>
      <c r="C23" s="584"/>
      <c r="D23" s="584"/>
      <c r="E23" s="584"/>
      <c r="F23" s="584"/>
      <c r="G23" s="585"/>
      <c r="H23" s="442"/>
      <c r="I23" s="443"/>
      <c r="J23" s="443"/>
      <c r="K23" s="443"/>
      <c r="L23" s="479"/>
      <c r="M23" s="442"/>
      <c r="N23" s="443"/>
      <c r="O23" s="443"/>
      <c r="P23" s="443"/>
      <c r="Q23" s="479"/>
      <c r="R23" s="442"/>
      <c r="S23" s="443"/>
      <c r="T23" s="443"/>
      <c r="U23" s="443"/>
      <c r="V23" s="479"/>
      <c r="W23" s="442"/>
      <c r="X23" s="443"/>
      <c r="Y23" s="443"/>
      <c r="Z23" s="443"/>
      <c r="AA23" s="479"/>
      <c r="AB23" s="442"/>
      <c r="AC23" s="443"/>
      <c r="AD23" s="443"/>
      <c r="AE23" s="443"/>
      <c r="AF23" s="479"/>
      <c r="AG23" s="442"/>
      <c r="AH23" s="443"/>
      <c r="AI23" s="443"/>
      <c r="AJ23" s="443"/>
      <c r="AK23" s="479"/>
      <c r="AL23" s="442"/>
      <c r="AM23" s="443"/>
      <c r="AN23" s="443"/>
      <c r="AO23" s="443"/>
      <c r="AP23" s="479"/>
      <c r="AQ23" s="442"/>
      <c r="AR23" s="443"/>
      <c r="AS23" s="443"/>
      <c r="AT23" s="443"/>
      <c r="AU23" s="590"/>
      <c r="AV23" s="219"/>
      <c r="AX23"/>
      <c r="AY23"/>
      <c r="AZ23"/>
      <c r="BA23"/>
      <c r="BB23"/>
      <c r="BC23"/>
      <c r="BD23"/>
      <c r="BE23"/>
    </row>
    <row r="24" spans="1:57" s="220" customFormat="1" ht="15.95" customHeight="1" x14ac:dyDescent="0.15">
      <c r="A24" s="580"/>
      <c r="B24" s="581"/>
      <c r="C24" s="581"/>
      <c r="D24" s="581"/>
      <c r="E24" s="581"/>
      <c r="F24" s="581"/>
      <c r="G24" s="582"/>
      <c r="H24" s="586"/>
      <c r="I24" s="587"/>
      <c r="J24" s="587"/>
      <c r="K24" s="587"/>
      <c r="L24" s="588"/>
      <c r="M24" s="586"/>
      <c r="N24" s="587"/>
      <c r="O24" s="587"/>
      <c r="P24" s="587"/>
      <c r="Q24" s="588"/>
      <c r="R24" s="586"/>
      <c r="S24" s="587"/>
      <c r="T24" s="587"/>
      <c r="U24" s="587"/>
      <c r="V24" s="588"/>
      <c r="W24" s="586"/>
      <c r="X24" s="587"/>
      <c r="Y24" s="587"/>
      <c r="Z24" s="587"/>
      <c r="AA24" s="588"/>
      <c r="AB24" s="586"/>
      <c r="AC24" s="587"/>
      <c r="AD24" s="587"/>
      <c r="AE24" s="587"/>
      <c r="AF24" s="588"/>
      <c r="AG24" s="586"/>
      <c r="AH24" s="587"/>
      <c r="AI24" s="587"/>
      <c r="AJ24" s="587"/>
      <c r="AK24" s="588"/>
      <c r="AL24" s="586"/>
      <c r="AM24" s="587"/>
      <c r="AN24" s="587"/>
      <c r="AO24" s="587"/>
      <c r="AP24" s="588"/>
      <c r="AQ24" s="586"/>
      <c r="AR24" s="587"/>
      <c r="AS24" s="587"/>
      <c r="AT24" s="587"/>
      <c r="AU24" s="589"/>
      <c r="AV24" s="219"/>
      <c r="AX24"/>
      <c r="AY24"/>
      <c r="AZ24"/>
      <c r="BA24"/>
      <c r="BB24"/>
      <c r="BC24"/>
      <c r="BD24"/>
      <c r="BE24"/>
    </row>
    <row r="25" spans="1:57" s="220" customFormat="1" ht="15.95" customHeight="1" x14ac:dyDescent="0.15">
      <c r="A25" s="583"/>
      <c r="B25" s="584"/>
      <c r="C25" s="584"/>
      <c r="D25" s="584"/>
      <c r="E25" s="584"/>
      <c r="F25" s="584"/>
      <c r="G25" s="585"/>
      <c r="H25" s="442"/>
      <c r="I25" s="443"/>
      <c r="J25" s="443"/>
      <c r="K25" s="443"/>
      <c r="L25" s="479"/>
      <c r="M25" s="442"/>
      <c r="N25" s="443"/>
      <c r="O25" s="443"/>
      <c r="P25" s="443"/>
      <c r="Q25" s="479"/>
      <c r="R25" s="442"/>
      <c r="S25" s="443"/>
      <c r="T25" s="443"/>
      <c r="U25" s="443"/>
      <c r="V25" s="479"/>
      <c r="W25" s="442"/>
      <c r="X25" s="443"/>
      <c r="Y25" s="443"/>
      <c r="Z25" s="443"/>
      <c r="AA25" s="479"/>
      <c r="AB25" s="442"/>
      <c r="AC25" s="443"/>
      <c r="AD25" s="443"/>
      <c r="AE25" s="443"/>
      <c r="AF25" s="479"/>
      <c r="AG25" s="442"/>
      <c r="AH25" s="443"/>
      <c r="AI25" s="443"/>
      <c r="AJ25" s="443"/>
      <c r="AK25" s="479"/>
      <c r="AL25" s="442"/>
      <c r="AM25" s="443"/>
      <c r="AN25" s="443"/>
      <c r="AO25" s="443"/>
      <c r="AP25" s="479"/>
      <c r="AQ25" s="442"/>
      <c r="AR25" s="443"/>
      <c r="AS25" s="443"/>
      <c r="AT25" s="443"/>
      <c r="AU25" s="590"/>
      <c r="AV25" s="219"/>
      <c r="AX25"/>
      <c r="AY25"/>
      <c r="AZ25"/>
      <c r="BA25"/>
      <c r="BB25"/>
      <c r="BC25"/>
      <c r="BD25"/>
      <c r="BE25"/>
    </row>
    <row r="26" spans="1:57" s="220" customFormat="1" ht="15.95" customHeight="1" x14ac:dyDescent="0.15">
      <c r="A26" s="580"/>
      <c r="B26" s="581"/>
      <c r="C26" s="581"/>
      <c r="D26" s="581"/>
      <c r="E26" s="581"/>
      <c r="F26" s="581"/>
      <c r="G26" s="582"/>
      <c r="H26" s="586"/>
      <c r="I26" s="587"/>
      <c r="J26" s="587"/>
      <c r="K26" s="587"/>
      <c r="L26" s="588"/>
      <c r="M26" s="586"/>
      <c r="N26" s="587"/>
      <c r="O26" s="587"/>
      <c r="P26" s="587"/>
      <c r="Q26" s="588"/>
      <c r="R26" s="586"/>
      <c r="S26" s="587"/>
      <c r="T26" s="587"/>
      <c r="U26" s="587"/>
      <c r="V26" s="588"/>
      <c r="W26" s="586"/>
      <c r="X26" s="587"/>
      <c r="Y26" s="587"/>
      <c r="Z26" s="587"/>
      <c r="AA26" s="588"/>
      <c r="AB26" s="586"/>
      <c r="AC26" s="587"/>
      <c r="AD26" s="587"/>
      <c r="AE26" s="587"/>
      <c r="AF26" s="588"/>
      <c r="AG26" s="586"/>
      <c r="AH26" s="587"/>
      <c r="AI26" s="587"/>
      <c r="AJ26" s="587"/>
      <c r="AK26" s="588"/>
      <c r="AL26" s="586"/>
      <c r="AM26" s="587"/>
      <c r="AN26" s="587"/>
      <c r="AO26" s="587"/>
      <c r="AP26" s="588"/>
      <c r="AQ26" s="586"/>
      <c r="AR26" s="587"/>
      <c r="AS26" s="587"/>
      <c r="AT26" s="587"/>
      <c r="AU26" s="589"/>
      <c r="AV26" s="219"/>
      <c r="AX26"/>
      <c r="AY26"/>
      <c r="AZ26"/>
      <c r="BA26"/>
      <c r="BB26"/>
      <c r="BC26"/>
      <c r="BD26"/>
      <c r="BE26"/>
    </row>
    <row r="27" spans="1:57" s="220" customFormat="1" ht="15.95" customHeight="1" x14ac:dyDescent="0.15">
      <c r="A27" s="583"/>
      <c r="B27" s="584"/>
      <c r="C27" s="584"/>
      <c r="D27" s="584"/>
      <c r="E27" s="584"/>
      <c r="F27" s="584"/>
      <c r="G27" s="585"/>
      <c r="H27" s="442"/>
      <c r="I27" s="443"/>
      <c r="J27" s="443"/>
      <c r="K27" s="443"/>
      <c r="L27" s="479"/>
      <c r="M27" s="442"/>
      <c r="N27" s="443"/>
      <c r="O27" s="443"/>
      <c r="P27" s="443"/>
      <c r="Q27" s="479"/>
      <c r="R27" s="442"/>
      <c r="S27" s="443"/>
      <c r="T27" s="443"/>
      <c r="U27" s="443"/>
      <c r="V27" s="479"/>
      <c r="W27" s="442"/>
      <c r="X27" s="443"/>
      <c r="Y27" s="443"/>
      <c r="Z27" s="443"/>
      <c r="AA27" s="479"/>
      <c r="AB27" s="442"/>
      <c r="AC27" s="443"/>
      <c r="AD27" s="443"/>
      <c r="AE27" s="443"/>
      <c r="AF27" s="479"/>
      <c r="AG27" s="442"/>
      <c r="AH27" s="443"/>
      <c r="AI27" s="443"/>
      <c r="AJ27" s="443"/>
      <c r="AK27" s="479"/>
      <c r="AL27" s="442"/>
      <c r="AM27" s="443"/>
      <c r="AN27" s="443"/>
      <c r="AO27" s="443"/>
      <c r="AP27" s="479"/>
      <c r="AQ27" s="442"/>
      <c r="AR27" s="443"/>
      <c r="AS27" s="443"/>
      <c r="AT27" s="443"/>
      <c r="AU27" s="590"/>
      <c r="AV27" s="219"/>
      <c r="AX27"/>
      <c r="AY27"/>
      <c r="AZ27"/>
      <c r="BA27"/>
      <c r="BB27"/>
      <c r="BC27"/>
      <c r="BD27"/>
      <c r="BE27"/>
    </row>
    <row r="28" spans="1:57" s="220" customFormat="1" ht="15.95" customHeight="1" x14ac:dyDescent="0.15">
      <c r="A28" s="580"/>
      <c r="B28" s="581"/>
      <c r="C28" s="581"/>
      <c r="D28" s="581"/>
      <c r="E28" s="581"/>
      <c r="F28" s="581"/>
      <c r="G28" s="582"/>
      <c r="H28" s="586"/>
      <c r="I28" s="587"/>
      <c r="J28" s="587"/>
      <c r="K28" s="587"/>
      <c r="L28" s="588"/>
      <c r="M28" s="586"/>
      <c r="N28" s="587"/>
      <c r="O28" s="587"/>
      <c r="P28" s="587"/>
      <c r="Q28" s="588"/>
      <c r="R28" s="586"/>
      <c r="S28" s="587"/>
      <c r="T28" s="587"/>
      <c r="U28" s="587"/>
      <c r="V28" s="588"/>
      <c r="W28" s="586"/>
      <c r="X28" s="587"/>
      <c r="Y28" s="587"/>
      <c r="Z28" s="587"/>
      <c r="AA28" s="588"/>
      <c r="AB28" s="586"/>
      <c r="AC28" s="587"/>
      <c r="AD28" s="587"/>
      <c r="AE28" s="587"/>
      <c r="AF28" s="588"/>
      <c r="AG28" s="586"/>
      <c r="AH28" s="587"/>
      <c r="AI28" s="587"/>
      <c r="AJ28" s="587"/>
      <c r="AK28" s="588"/>
      <c r="AL28" s="586"/>
      <c r="AM28" s="587"/>
      <c r="AN28" s="587"/>
      <c r="AO28" s="587"/>
      <c r="AP28" s="588"/>
      <c r="AQ28" s="586"/>
      <c r="AR28" s="587"/>
      <c r="AS28" s="587"/>
      <c r="AT28" s="587"/>
      <c r="AU28" s="589"/>
      <c r="AV28" s="219"/>
      <c r="AX28"/>
      <c r="AY28"/>
      <c r="AZ28"/>
      <c r="BA28"/>
      <c r="BB28"/>
      <c r="BC28"/>
      <c r="BD28"/>
      <c r="BE28"/>
    </row>
    <row r="29" spans="1:57" s="220" customFormat="1" ht="15.95" customHeight="1" x14ac:dyDescent="0.15">
      <c r="A29" s="583"/>
      <c r="B29" s="584"/>
      <c r="C29" s="584"/>
      <c r="D29" s="584"/>
      <c r="E29" s="584"/>
      <c r="F29" s="584"/>
      <c r="G29" s="585"/>
      <c r="H29" s="442"/>
      <c r="I29" s="443"/>
      <c r="J29" s="443"/>
      <c r="K29" s="443"/>
      <c r="L29" s="479"/>
      <c r="M29" s="442"/>
      <c r="N29" s="443"/>
      <c r="O29" s="443"/>
      <c r="P29" s="443"/>
      <c r="Q29" s="479"/>
      <c r="R29" s="442"/>
      <c r="S29" s="443"/>
      <c r="T29" s="443"/>
      <c r="U29" s="443"/>
      <c r="V29" s="479"/>
      <c r="W29" s="442"/>
      <c r="X29" s="443"/>
      <c r="Y29" s="443"/>
      <c r="Z29" s="443"/>
      <c r="AA29" s="479"/>
      <c r="AB29" s="442"/>
      <c r="AC29" s="443"/>
      <c r="AD29" s="443"/>
      <c r="AE29" s="443"/>
      <c r="AF29" s="479"/>
      <c r="AG29" s="442"/>
      <c r="AH29" s="443"/>
      <c r="AI29" s="443"/>
      <c r="AJ29" s="443"/>
      <c r="AK29" s="479"/>
      <c r="AL29" s="442"/>
      <c r="AM29" s="443"/>
      <c r="AN29" s="443"/>
      <c r="AO29" s="443"/>
      <c r="AP29" s="479"/>
      <c r="AQ29" s="442"/>
      <c r="AR29" s="443"/>
      <c r="AS29" s="443"/>
      <c r="AT29" s="443"/>
      <c r="AU29" s="590"/>
      <c r="AV29" s="219"/>
      <c r="AX29"/>
      <c r="AY29"/>
      <c r="AZ29"/>
      <c r="BA29"/>
      <c r="BB29"/>
      <c r="BC29"/>
      <c r="BD29"/>
      <c r="BE29"/>
    </row>
    <row r="30" spans="1:57" s="220" customFormat="1" ht="15.95" customHeight="1" x14ac:dyDescent="0.15">
      <c r="A30" s="591" t="s">
        <v>416</v>
      </c>
      <c r="B30" s="592"/>
      <c r="C30" s="592"/>
      <c r="D30" s="592"/>
      <c r="E30" s="592"/>
      <c r="F30" s="592"/>
      <c r="G30" s="593"/>
      <c r="H30" s="586"/>
      <c r="I30" s="587"/>
      <c r="J30" s="587"/>
      <c r="K30" s="587"/>
      <c r="L30" s="588"/>
      <c r="M30" s="586"/>
      <c r="N30" s="587"/>
      <c r="O30" s="587"/>
      <c r="P30" s="587"/>
      <c r="Q30" s="588"/>
      <c r="R30" s="586"/>
      <c r="S30" s="587"/>
      <c r="T30" s="587"/>
      <c r="U30" s="587"/>
      <c r="V30" s="588"/>
      <c r="W30" s="586"/>
      <c r="X30" s="587"/>
      <c r="Y30" s="587"/>
      <c r="Z30" s="587"/>
      <c r="AA30" s="588"/>
      <c r="AB30" s="586"/>
      <c r="AC30" s="587"/>
      <c r="AD30" s="587"/>
      <c r="AE30" s="587"/>
      <c r="AF30" s="588"/>
      <c r="AG30" s="586"/>
      <c r="AH30" s="587"/>
      <c r="AI30" s="587"/>
      <c r="AJ30" s="587"/>
      <c r="AK30" s="588"/>
      <c r="AL30" s="586"/>
      <c r="AM30" s="587"/>
      <c r="AN30" s="587"/>
      <c r="AO30" s="587"/>
      <c r="AP30" s="588"/>
      <c r="AQ30" s="586"/>
      <c r="AR30" s="587"/>
      <c r="AS30" s="587"/>
      <c r="AT30" s="587"/>
      <c r="AU30" s="589"/>
      <c r="AV30" s="219"/>
      <c r="AX30"/>
      <c r="AY30"/>
      <c r="AZ30"/>
      <c r="BA30"/>
      <c r="BB30"/>
      <c r="BC30"/>
      <c r="BD30"/>
      <c r="BE30"/>
    </row>
    <row r="31" spans="1:57" s="220" customFormat="1" ht="15.95" customHeight="1" x14ac:dyDescent="0.15">
      <c r="A31" s="594"/>
      <c r="B31" s="595"/>
      <c r="C31" s="595"/>
      <c r="D31" s="595"/>
      <c r="E31" s="595"/>
      <c r="F31" s="595"/>
      <c r="G31" s="596"/>
      <c r="H31" s="442"/>
      <c r="I31" s="443"/>
      <c r="J31" s="443"/>
      <c r="K31" s="443"/>
      <c r="L31" s="479"/>
      <c r="M31" s="442"/>
      <c r="N31" s="443"/>
      <c r="O31" s="443"/>
      <c r="P31" s="443"/>
      <c r="Q31" s="479"/>
      <c r="R31" s="442"/>
      <c r="S31" s="443"/>
      <c r="T31" s="443"/>
      <c r="U31" s="443"/>
      <c r="V31" s="479"/>
      <c r="W31" s="442"/>
      <c r="X31" s="443"/>
      <c r="Y31" s="443"/>
      <c r="Z31" s="443"/>
      <c r="AA31" s="479"/>
      <c r="AB31" s="442"/>
      <c r="AC31" s="443"/>
      <c r="AD31" s="443"/>
      <c r="AE31" s="443"/>
      <c r="AF31" s="479"/>
      <c r="AG31" s="442"/>
      <c r="AH31" s="443"/>
      <c r="AI31" s="443"/>
      <c r="AJ31" s="443"/>
      <c r="AK31" s="479"/>
      <c r="AL31" s="442"/>
      <c r="AM31" s="443"/>
      <c r="AN31" s="443"/>
      <c r="AO31" s="443"/>
      <c r="AP31" s="479"/>
      <c r="AQ31" s="442"/>
      <c r="AR31" s="443"/>
      <c r="AS31" s="443"/>
      <c r="AT31" s="443"/>
      <c r="AU31" s="590"/>
      <c r="AV31" s="219"/>
      <c r="AX31"/>
      <c r="AY31"/>
      <c r="AZ31"/>
      <c r="BA31"/>
      <c r="BB31"/>
      <c r="BC31"/>
      <c r="BD31"/>
      <c r="BE31"/>
    </row>
    <row r="32" spans="1:57" s="220" customFormat="1" ht="15.95" customHeight="1" x14ac:dyDescent="0.15">
      <c r="A32" s="591" t="s">
        <v>417</v>
      </c>
      <c r="B32" s="592"/>
      <c r="C32" s="592"/>
      <c r="D32" s="592"/>
      <c r="E32" s="592"/>
      <c r="F32" s="592"/>
      <c r="G32" s="593"/>
      <c r="H32" s="597"/>
      <c r="I32" s="509"/>
      <c r="J32" s="509"/>
      <c r="K32" s="509"/>
      <c r="L32" s="520"/>
      <c r="M32" s="597"/>
      <c r="N32" s="509"/>
      <c r="O32" s="509"/>
      <c r="P32" s="509"/>
      <c r="Q32" s="520"/>
      <c r="R32" s="597"/>
      <c r="S32" s="509"/>
      <c r="T32" s="509"/>
      <c r="U32" s="509"/>
      <c r="V32" s="520"/>
      <c r="W32" s="597"/>
      <c r="X32" s="509"/>
      <c r="Y32" s="509"/>
      <c r="Z32" s="509"/>
      <c r="AA32" s="520"/>
      <c r="AB32" s="597"/>
      <c r="AC32" s="509"/>
      <c r="AD32" s="509"/>
      <c r="AE32" s="509"/>
      <c r="AF32" s="520"/>
      <c r="AG32" s="597"/>
      <c r="AH32" s="509"/>
      <c r="AI32" s="509"/>
      <c r="AJ32" s="509"/>
      <c r="AK32" s="520"/>
      <c r="AL32" s="508"/>
      <c r="AM32" s="509"/>
      <c r="AN32" s="509"/>
      <c r="AO32" s="509"/>
      <c r="AP32" s="520"/>
      <c r="AQ32" s="508"/>
      <c r="AR32" s="509"/>
      <c r="AS32" s="509"/>
      <c r="AT32" s="509"/>
      <c r="AU32" s="510"/>
      <c r="AV32" s="219"/>
      <c r="AX32"/>
      <c r="AY32"/>
      <c r="AZ32"/>
      <c r="BA32"/>
      <c r="BB32"/>
      <c r="BC32"/>
      <c r="BD32"/>
      <c r="BE32"/>
    </row>
    <row r="33" spans="1:48" s="220" customFormat="1" ht="15.95" customHeight="1" x14ac:dyDescent="0.15">
      <c r="A33" s="594"/>
      <c r="B33" s="595"/>
      <c r="C33" s="595"/>
      <c r="D33" s="595"/>
      <c r="E33" s="595"/>
      <c r="F33" s="595"/>
      <c r="G33" s="596"/>
      <c r="H33" s="511"/>
      <c r="I33" s="512"/>
      <c r="J33" s="512"/>
      <c r="K33" s="512"/>
      <c r="L33" s="521"/>
      <c r="M33" s="511"/>
      <c r="N33" s="512"/>
      <c r="O33" s="512"/>
      <c r="P33" s="512"/>
      <c r="Q33" s="521"/>
      <c r="R33" s="511"/>
      <c r="S33" s="512"/>
      <c r="T33" s="512"/>
      <c r="U33" s="512"/>
      <c r="V33" s="521"/>
      <c r="W33" s="511"/>
      <c r="X33" s="512"/>
      <c r="Y33" s="512"/>
      <c r="Z33" s="512"/>
      <c r="AA33" s="521"/>
      <c r="AB33" s="511"/>
      <c r="AC33" s="512"/>
      <c r="AD33" s="512"/>
      <c r="AE33" s="512"/>
      <c r="AF33" s="521"/>
      <c r="AG33" s="511"/>
      <c r="AH33" s="512"/>
      <c r="AI33" s="512"/>
      <c r="AJ33" s="512"/>
      <c r="AK33" s="521"/>
      <c r="AL33" s="511"/>
      <c r="AM33" s="512"/>
      <c r="AN33" s="512"/>
      <c r="AO33" s="512"/>
      <c r="AP33" s="521"/>
      <c r="AQ33" s="511"/>
      <c r="AR33" s="512"/>
      <c r="AS33" s="512"/>
      <c r="AT33" s="512"/>
      <c r="AU33" s="513"/>
      <c r="AV33" s="219"/>
    </row>
    <row r="34" spans="1:48" s="220" customFormat="1" ht="15.95" customHeight="1" x14ac:dyDescent="0.15">
      <c r="A34" s="591" t="s">
        <v>418</v>
      </c>
      <c r="B34" s="592"/>
      <c r="C34" s="592"/>
      <c r="D34" s="592"/>
      <c r="E34" s="592"/>
      <c r="F34" s="592"/>
      <c r="G34" s="593"/>
      <c r="H34" s="586"/>
      <c r="I34" s="587"/>
      <c r="J34" s="587"/>
      <c r="K34" s="587"/>
      <c r="L34" s="588"/>
      <c r="M34" s="586"/>
      <c r="N34" s="587"/>
      <c r="O34" s="587"/>
      <c r="P34" s="587"/>
      <c r="Q34" s="588"/>
      <c r="R34" s="586"/>
      <c r="S34" s="587"/>
      <c r="T34" s="587"/>
      <c r="U34" s="587"/>
      <c r="V34" s="588"/>
      <c r="W34" s="586"/>
      <c r="X34" s="587"/>
      <c r="Y34" s="587"/>
      <c r="Z34" s="587"/>
      <c r="AA34" s="588"/>
      <c r="AB34" s="586"/>
      <c r="AC34" s="587"/>
      <c r="AD34" s="587"/>
      <c r="AE34" s="587"/>
      <c r="AF34" s="588"/>
      <c r="AG34" s="586"/>
      <c r="AH34" s="587"/>
      <c r="AI34" s="587"/>
      <c r="AJ34" s="587"/>
      <c r="AK34" s="588"/>
      <c r="AL34" s="586"/>
      <c r="AM34" s="587"/>
      <c r="AN34" s="587"/>
      <c r="AO34" s="587"/>
      <c r="AP34" s="588"/>
      <c r="AQ34" s="586"/>
      <c r="AR34" s="587"/>
      <c r="AS34" s="587"/>
      <c r="AT34" s="587"/>
      <c r="AU34" s="589"/>
      <c r="AV34" s="219"/>
    </row>
    <row r="35" spans="1:48" s="220" customFormat="1" ht="15.95" customHeight="1" x14ac:dyDescent="0.15">
      <c r="A35" s="594"/>
      <c r="B35" s="595"/>
      <c r="C35" s="595"/>
      <c r="D35" s="595"/>
      <c r="E35" s="595"/>
      <c r="F35" s="595"/>
      <c r="G35" s="596"/>
      <c r="H35" s="442"/>
      <c r="I35" s="443"/>
      <c r="J35" s="443"/>
      <c r="K35" s="443"/>
      <c r="L35" s="479"/>
      <c r="M35" s="442"/>
      <c r="N35" s="443"/>
      <c r="O35" s="443"/>
      <c r="P35" s="443"/>
      <c r="Q35" s="479"/>
      <c r="R35" s="442"/>
      <c r="S35" s="443"/>
      <c r="T35" s="443"/>
      <c r="U35" s="443"/>
      <c r="V35" s="479"/>
      <c r="W35" s="442"/>
      <c r="X35" s="443"/>
      <c r="Y35" s="443"/>
      <c r="Z35" s="443"/>
      <c r="AA35" s="479"/>
      <c r="AB35" s="442"/>
      <c r="AC35" s="443"/>
      <c r="AD35" s="443"/>
      <c r="AE35" s="443"/>
      <c r="AF35" s="479"/>
      <c r="AG35" s="442"/>
      <c r="AH35" s="443"/>
      <c r="AI35" s="443"/>
      <c r="AJ35" s="443"/>
      <c r="AK35" s="479"/>
      <c r="AL35" s="442"/>
      <c r="AM35" s="443"/>
      <c r="AN35" s="443"/>
      <c r="AO35" s="443"/>
      <c r="AP35" s="479"/>
      <c r="AQ35" s="442"/>
      <c r="AR35" s="443"/>
      <c r="AS35" s="443"/>
      <c r="AT35" s="443"/>
      <c r="AU35" s="590"/>
      <c r="AV35" s="219"/>
    </row>
    <row r="36" spans="1:48" s="220" customFormat="1" ht="15.95" customHeight="1" x14ac:dyDescent="0.15">
      <c r="A36" s="591" t="s">
        <v>420</v>
      </c>
      <c r="B36" s="592"/>
      <c r="C36" s="592"/>
      <c r="D36" s="592"/>
      <c r="E36" s="592"/>
      <c r="F36" s="592"/>
      <c r="G36" s="593"/>
      <c r="H36" s="597"/>
      <c r="I36" s="598"/>
      <c r="J36" s="598"/>
      <c r="K36" s="598"/>
      <c r="L36" s="599"/>
      <c r="M36" s="597"/>
      <c r="N36" s="598"/>
      <c r="O36" s="598"/>
      <c r="P36" s="598"/>
      <c r="Q36" s="599"/>
      <c r="R36" s="597"/>
      <c r="S36" s="598"/>
      <c r="T36" s="598"/>
      <c r="U36" s="598"/>
      <c r="V36" s="599"/>
      <c r="W36" s="597"/>
      <c r="X36" s="598"/>
      <c r="Y36" s="598"/>
      <c r="Z36" s="598"/>
      <c r="AA36" s="599"/>
      <c r="AB36" s="597"/>
      <c r="AC36" s="598"/>
      <c r="AD36" s="598"/>
      <c r="AE36" s="598"/>
      <c r="AF36" s="599"/>
      <c r="AG36" s="597"/>
      <c r="AH36" s="598"/>
      <c r="AI36" s="598"/>
      <c r="AJ36" s="598"/>
      <c r="AK36" s="599"/>
      <c r="AL36" s="508"/>
      <c r="AM36" s="509"/>
      <c r="AN36" s="509"/>
      <c r="AO36" s="509"/>
      <c r="AP36" s="520"/>
      <c r="AQ36" s="508"/>
      <c r="AR36" s="509"/>
      <c r="AS36" s="509"/>
      <c r="AT36" s="509"/>
      <c r="AU36" s="510"/>
      <c r="AV36" s="219"/>
    </row>
    <row r="37" spans="1:48" s="220" customFormat="1" ht="15.95" customHeight="1" x14ac:dyDescent="0.15">
      <c r="A37" s="594"/>
      <c r="B37" s="595"/>
      <c r="C37" s="595"/>
      <c r="D37" s="595"/>
      <c r="E37" s="595"/>
      <c r="F37" s="595"/>
      <c r="G37" s="596"/>
      <c r="H37" s="448"/>
      <c r="I37" s="449"/>
      <c r="J37" s="449"/>
      <c r="K37" s="449"/>
      <c r="L37" s="600"/>
      <c r="M37" s="448"/>
      <c r="N37" s="449"/>
      <c r="O37" s="449"/>
      <c r="P37" s="449"/>
      <c r="Q37" s="600"/>
      <c r="R37" s="448"/>
      <c r="S37" s="449"/>
      <c r="T37" s="449"/>
      <c r="U37" s="449"/>
      <c r="V37" s="600"/>
      <c r="W37" s="448"/>
      <c r="X37" s="449"/>
      <c r="Y37" s="449"/>
      <c r="Z37" s="449"/>
      <c r="AA37" s="600"/>
      <c r="AB37" s="448"/>
      <c r="AC37" s="449"/>
      <c r="AD37" s="449"/>
      <c r="AE37" s="449"/>
      <c r="AF37" s="600"/>
      <c r="AG37" s="448"/>
      <c r="AH37" s="449"/>
      <c r="AI37" s="449"/>
      <c r="AJ37" s="449"/>
      <c r="AK37" s="600"/>
      <c r="AL37" s="511"/>
      <c r="AM37" s="512"/>
      <c r="AN37" s="512"/>
      <c r="AO37" s="512"/>
      <c r="AP37" s="521"/>
      <c r="AQ37" s="511"/>
      <c r="AR37" s="512"/>
      <c r="AS37" s="512"/>
      <c r="AT37" s="512"/>
      <c r="AU37" s="513"/>
      <c r="AV37" s="219"/>
    </row>
    <row r="38" spans="1:48" s="220" customFormat="1" ht="15.95" customHeight="1" x14ac:dyDescent="0.15">
      <c r="A38" s="591" t="s">
        <v>419</v>
      </c>
      <c r="B38" s="592"/>
      <c r="C38" s="592"/>
      <c r="D38" s="592"/>
      <c r="E38" s="592"/>
      <c r="F38" s="592"/>
      <c r="G38" s="593"/>
      <c r="H38" s="597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20"/>
      <c r="AL38" s="508"/>
      <c r="AM38" s="509"/>
      <c r="AN38" s="509"/>
      <c r="AO38" s="509"/>
      <c r="AP38" s="520"/>
      <c r="AQ38" s="508"/>
      <c r="AR38" s="509"/>
      <c r="AS38" s="509"/>
      <c r="AT38" s="509"/>
      <c r="AU38" s="510"/>
      <c r="AV38" s="219"/>
    </row>
    <row r="39" spans="1:48" s="220" customFormat="1" ht="15.95" customHeight="1" thickBot="1" x14ac:dyDescent="0.2">
      <c r="A39" s="594"/>
      <c r="B39" s="595"/>
      <c r="C39" s="595"/>
      <c r="D39" s="595"/>
      <c r="E39" s="595"/>
      <c r="F39" s="595"/>
      <c r="G39" s="596"/>
      <c r="H39" s="601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3"/>
      <c r="AL39" s="511"/>
      <c r="AM39" s="512"/>
      <c r="AN39" s="512"/>
      <c r="AO39" s="512"/>
      <c r="AP39" s="521"/>
      <c r="AQ39" s="511"/>
      <c r="AR39" s="512"/>
      <c r="AS39" s="512"/>
      <c r="AT39" s="512"/>
      <c r="AU39" s="513"/>
      <c r="AV39" s="219"/>
    </row>
    <row r="40" spans="1:48" s="219" customFormat="1" ht="15.95" customHeight="1" x14ac:dyDescent="0.15">
      <c r="A40" s="217"/>
      <c r="B40" s="217"/>
      <c r="C40" s="217"/>
      <c r="D40" s="217"/>
      <c r="E40" s="217" t="s">
        <v>306</v>
      </c>
      <c r="F40" s="492">
        <v>18</v>
      </c>
      <c r="G40" s="492"/>
      <c r="H40" s="493" t="s">
        <v>307</v>
      </c>
      <c r="I40" s="493"/>
      <c r="J40" s="493"/>
      <c r="K40" s="493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494" t="s">
        <v>309</v>
      </c>
      <c r="AO40" s="494"/>
      <c r="AP40" s="494"/>
      <c r="AQ40" s="494"/>
      <c r="AR40" s="494"/>
      <c r="AS40" s="494"/>
      <c r="AT40" s="494"/>
      <c r="AU40" s="217"/>
    </row>
  </sheetData>
  <mergeCells count="143">
    <mergeCell ref="F40:G40"/>
    <mergeCell ref="H40:K40"/>
    <mergeCell ref="AN40:AT40"/>
    <mergeCell ref="AL36:AP37"/>
    <mergeCell ref="AQ36:AU37"/>
    <mergeCell ref="A38:G39"/>
    <mergeCell ref="H38:AK39"/>
    <mergeCell ref="AL38:AP39"/>
    <mergeCell ref="AQ38:AU39"/>
    <mergeCell ref="AG34:AK35"/>
    <mergeCell ref="AL34:AP35"/>
    <mergeCell ref="AQ34:AU35"/>
    <mergeCell ref="A36:G37"/>
    <mergeCell ref="H36:L37"/>
    <mergeCell ref="M36:Q37"/>
    <mergeCell ref="R36:V37"/>
    <mergeCell ref="W36:AA37"/>
    <mergeCell ref="AB36:AF37"/>
    <mergeCell ref="AG36:AK37"/>
    <mergeCell ref="A34:G35"/>
    <mergeCell ref="H34:L35"/>
    <mergeCell ref="M34:Q35"/>
    <mergeCell ref="R34:V35"/>
    <mergeCell ref="W34:AA35"/>
    <mergeCell ref="AB34:AF35"/>
    <mergeCell ref="A32:G33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A30:G31"/>
    <mergeCell ref="H30:L31"/>
    <mergeCell ref="M30:Q31"/>
    <mergeCell ref="R30:V31"/>
    <mergeCell ref="W30:AA31"/>
    <mergeCell ref="AB30:AF31"/>
    <mergeCell ref="AG30:AK31"/>
    <mergeCell ref="AL30:AP31"/>
    <mergeCell ref="AQ30:AU31"/>
    <mergeCell ref="AG26:AK27"/>
    <mergeCell ref="AL26:AP27"/>
    <mergeCell ref="AQ26:AU27"/>
    <mergeCell ref="A28:G29"/>
    <mergeCell ref="H28:L29"/>
    <mergeCell ref="M28:Q29"/>
    <mergeCell ref="R28:V29"/>
    <mergeCell ref="W28:AA29"/>
    <mergeCell ref="AB28:AF29"/>
    <mergeCell ref="AG28:AK29"/>
    <mergeCell ref="A26:G27"/>
    <mergeCell ref="H26:L27"/>
    <mergeCell ref="M26:Q27"/>
    <mergeCell ref="R26:V27"/>
    <mergeCell ref="W26:AA27"/>
    <mergeCell ref="AB26:AF27"/>
    <mergeCell ref="AL28:AP29"/>
    <mergeCell ref="AQ28:AU29"/>
    <mergeCell ref="A24:G25"/>
    <mergeCell ref="H24:L25"/>
    <mergeCell ref="M24:Q25"/>
    <mergeCell ref="R24:V25"/>
    <mergeCell ref="W24:AA25"/>
    <mergeCell ref="AB24:AF25"/>
    <mergeCell ref="AG24:AK25"/>
    <mergeCell ref="AL24:AP25"/>
    <mergeCell ref="AQ24:AU25"/>
    <mergeCell ref="A22:G23"/>
    <mergeCell ref="H22:L23"/>
    <mergeCell ref="M22:Q23"/>
    <mergeCell ref="R22:V23"/>
    <mergeCell ref="W22:AA23"/>
    <mergeCell ref="AB22:AF23"/>
    <mergeCell ref="AG22:AK23"/>
    <mergeCell ref="AL22:AP23"/>
    <mergeCell ref="AQ22:AU23"/>
    <mergeCell ref="AG18:AK19"/>
    <mergeCell ref="AL18:AP19"/>
    <mergeCell ref="AQ18:AU19"/>
    <mergeCell ref="A20:G21"/>
    <mergeCell ref="H20:L21"/>
    <mergeCell ref="M20:Q21"/>
    <mergeCell ref="R20:V21"/>
    <mergeCell ref="W20:AA21"/>
    <mergeCell ref="AB20:AF21"/>
    <mergeCell ref="AG20:AK21"/>
    <mergeCell ref="A18:G19"/>
    <mergeCell ref="H18:L19"/>
    <mergeCell ref="M18:Q19"/>
    <mergeCell ref="R18:V19"/>
    <mergeCell ref="W18:AA19"/>
    <mergeCell ref="AB18:AF19"/>
    <mergeCell ref="AL20:AP21"/>
    <mergeCell ref="AQ20:AU21"/>
    <mergeCell ref="A16:G17"/>
    <mergeCell ref="H16:L17"/>
    <mergeCell ref="M16:Q17"/>
    <mergeCell ref="R16:V17"/>
    <mergeCell ref="W16:AA17"/>
    <mergeCell ref="AB16:AF17"/>
    <mergeCell ref="AG16:AK17"/>
    <mergeCell ref="AL16:AP17"/>
    <mergeCell ref="AQ16:AU17"/>
    <mergeCell ref="A14:G15"/>
    <mergeCell ref="H14:L15"/>
    <mergeCell ref="M14:Q15"/>
    <mergeCell ref="R14:V15"/>
    <mergeCell ref="W14:AA15"/>
    <mergeCell ref="AB14:AF15"/>
    <mergeCell ref="AG14:AK15"/>
    <mergeCell ref="AL14:AP15"/>
    <mergeCell ref="AQ14:AU15"/>
    <mergeCell ref="A12:G13"/>
    <mergeCell ref="H12:L13"/>
    <mergeCell ref="M12:Q13"/>
    <mergeCell ref="R12:V13"/>
    <mergeCell ref="W12:AA13"/>
    <mergeCell ref="AB12:AF13"/>
    <mergeCell ref="AG12:AK13"/>
    <mergeCell ref="AL12:AP13"/>
    <mergeCell ref="AQ12:AU13"/>
    <mergeCell ref="A8:G11"/>
    <mergeCell ref="H8:AU9"/>
    <mergeCell ref="H10:L11"/>
    <mergeCell ref="M10:Q11"/>
    <mergeCell ref="R10:V11"/>
    <mergeCell ref="W10:AA11"/>
    <mergeCell ref="AB10:AF11"/>
    <mergeCell ref="AG10:AK11"/>
    <mergeCell ref="AL10:AP11"/>
    <mergeCell ref="AQ10:AU11"/>
    <mergeCell ref="M1:AJ3"/>
    <mergeCell ref="B3:L4"/>
    <mergeCell ref="B5:L6"/>
    <mergeCell ref="AN6:AP6"/>
    <mergeCell ref="AQ6:AR6"/>
    <mergeCell ref="AS6:AT6"/>
    <mergeCell ref="M7:T7"/>
    <mergeCell ref="V7:AE7"/>
    <mergeCell ref="AG7:AM7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3"/>
  <sheetViews>
    <sheetView showZeros="0" view="pageBreakPreview" topLeftCell="A4" zoomScale="85" zoomScaleNormal="100" zoomScaleSheetLayoutView="85" workbookViewId="0">
      <selection activeCell="F37" sqref="F37:H37"/>
    </sheetView>
  </sheetViews>
  <sheetFormatPr defaultRowHeight="13.5" x14ac:dyDescent="0.15"/>
  <cols>
    <col min="1" max="1" width="10.625" style="53" customWidth="1"/>
    <col min="2" max="3" width="15.625" style="53" customWidth="1"/>
    <col min="4" max="4" width="17.625" style="53" customWidth="1"/>
    <col min="5" max="5" width="5.625" style="53" customWidth="1"/>
    <col min="6" max="6" width="3.625" style="105" customWidth="1"/>
    <col min="7" max="7" width="5.625" style="105" customWidth="1"/>
    <col min="8" max="8" width="3.625" style="105" customWidth="1"/>
    <col min="9" max="9" width="4.625" style="106" customWidth="1"/>
    <col min="10" max="14" width="5.625" style="106" customWidth="1"/>
    <col min="15" max="15" width="18.625" style="53" customWidth="1"/>
    <col min="16" max="16" width="7.625" style="53" customWidth="1"/>
    <col min="17" max="17" width="11.875" style="53" bestFit="1" customWidth="1"/>
    <col min="18" max="18" width="11.5" style="53" bestFit="1" customWidth="1"/>
    <col min="19" max="19" width="9" style="53"/>
    <col min="20" max="20" width="14.375" style="53" customWidth="1"/>
    <col min="21" max="21" width="62.75" style="53" bestFit="1" customWidth="1"/>
    <col min="22" max="16384" width="9" style="53"/>
  </cols>
  <sheetData>
    <row r="1" spans="1:21" x14ac:dyDescent="0.15">
      <c r="A1" s="54"/>
      <c r="B1" s="54"/>
      <c r="C1" s="54"/>
      <c r="D1" s="54"/>
      <c r="E1" s="54"/>
      <c r="F1" s="55"/>
      <c r="G1" s="55"/>
      <c r="H1" s="55"/>
      <c r="I1" s="56"/>
      <c r="J1" s="56"/>
      <c r="K1" s="56"/>
      <c r="L1" s="56"/>
      <c r="M1" s="56"/>
      <c r="N1" s="56"/>
      <c r="O1" s="54"/>
      <c r="P1" s="54"/>
    </row>
    <row r="2" spans="1:21" x14ac:dyDescent="0.15">
      <c r="A2" s="54"/>
      <c r="B2" s="54"/>
      <c r="C2" s="54"/>
      <c r="D2" s="54"/>
      <c r="E2" s="54"/>
      <c r="F2" s="55"/>
      <c r="G2" s="55"/>
      <c r="H2" s="55"/>
      <c r="I2" s="56"/>
      <c r="J2" s="56"/>
      <c r="K2" s="56"/>
      <c r="L2" s="56"/>
      <c r="M2" s="56"/>
      <c r="N2" s="56"/>
      <c r="O2" s="57" t="s">
        <v>60</v>
      </c>
      <c r="P2" s="207">
        <v>2</v>
      </c>
    </row>
    <row r="3" spans="1:21" ht="20.100000000000001" customHeight="1" x14ac:dyDescent="0.15">
      <c r="A3" s="421"/>
      <c r="B3" s="422"/>
      <c r="C3" s="213"/>
      <c r="D3" s="423" t="s">
        <v>346</v>
      </c>
      <c r="E3" s="424" t="s">
        <v>96</v>
      </c>
      <c r="F3" s="424" t="s">
        <v>96</v>
      </c>
      <c r="G3" s="424" t="s">
        <v>96</v>
      </c>
      <c r="H3" s="424" t="s">
        <v>96</v>
      </c>
      <c r="I3" s="424" t="s">
        <v>96</v>
      </c>
      <c r="J3" s="424" t="s">
        <v>96</v>
      </c>
      <c r="K3" s="424" t="s">
        <v>96</v>
      </c>
      <c r="L3" s="424" t="s">
        <v>96</v>
      </c>
      <c r="M3" s="190"/>
      <c r="N3" s="190"/>
      <c r="O3" s="191"/>
      <c r="P3" s="192"/>
    </row>
    <row r="4" spans="1:21" ht="15" customHeight="1" x14ac:dyDescent="0.15">
      <c r="A4" s="426"/>
      <c r="B4" s="427"/>
      <c r="C4" s="65"/>
      <c r="D4" s="425"/>
      <c r="E4" s="425"/>
      <c r="F4" s="425"/>
      <c r="G4" s="425"/>
      <c r="H4" s="425"/>
      <c r="I4" s="425"/>
      <c r="J4" s="425"/>
      <c r="K4" s="425"/>
      <c r="L4" s="425"/>
      <c r="M4" s="66"/>
      <c r="N4" s="66"/>
      <c r="O4" s="67"/>
      <c r="P4" s="193"/>
      <c r="R4"/>
      <c r="S4"/>
      <c r="T4"/>
      <c r="U4"/>
    </row>
    <row r="5" spans="1:21" ht="12.95" customHeight="1" x14ac:dyDescent="0.15">
      <c r="A5" s="194"/>
      <c r="B5" s="70"/>
      <c r="C5" s="70"/>
      <c r="D5" s="71"/>
      <c r="E5" s="71"/>
      <c r="F5" s="72"/>
      <c r="G5" s="72"/>
      <c r="H5" s="72"/>
      <c r="I5" s="66"/>
      <c r="J5" s="66"/>
      <c r="K5" s="66"/>
      <c r="L5" s="66"/>
      <c r="M5" s="66"/>
      <c r="N5" s="66"/>
      <c r="O5" s="71"/>
      <c r="P5" s="193"/>
      <c r="R5"/>
      <c r="S5"/>
      <c r="T5"/>
      <c r="U5"/>
    </row>
    <row r="6" spans="1:21" s="73" customFormat="1" ht="15.75" customHeight="1" x14ac:dyDescent="0.15">
      <c r="A6" s="287" t="s">
        <v>97</v>
      </c>
      <c r="B6" s="287" t="s">
        <v>341</v>
      </c>
      <c r="C6" s="287" t="s">
        <v>99</v>
      </c>
      <c r="D6" s="335" t="s">
        <v>100</v>
      </c>
      <c r="E6" s="208" t="s">
        <v>101</v>
      </c>
      <c r="F6" s="336" t="s">
        <v>138</v>
      </c>
      <c r="G6" s="337"/>
      <c r="H6" s="337"/>
      <c r="I6" s="338" t="s">
        <v>139</v>
      </c>
      <c r="J6" s="339"/>
      <c r="K6" s="339"/>
      <c r="L6" s="339" t="s">
        <v>137</v>
      </c>
      <c r="M6" s="339"/>
      <c r="N6" s="339"/>
      <c r="O6" s="335" t="s">
        <v>69</v>
      </c>
      <c r="P6" s="335" t="s">
        <v>62</v>
      </c>
      <c r="R6"/>
      <c r="S6"/>
      <c r="T6"/>
      <c r="U6"/>
    </row>
    <row r="7" spans="1:21" s="73" customFormat="1" ht="15.75" customHeight="1" x14ac:dyDescent="0.15">
      <c r="A7" s="287"/>
      <c r="B7" s="287"/>
      <c r="C7" s="287"/>
      <c r="D7" s="289"/>
      <c r="E7" s="206" t="s">
        <v>102</v>
      </c>
      <c r="F7" s="297"/>
      <c r="G7" s="298"/>
      <c r="H7" s="298"/>
      <c r="I7" s="281"/>
      <c r="J7" s="279"/>
      <c r="K7" s="279"/>
      <c r="L7" s="279"/>
      <c r="M7" s="279"/>
      <c r="N7" s="279"/>
      <c r="O7" s="289"/>
      <c r="P7" s="289"/>
      <c r="R7"/>
      <c r="S7"/>
      <c r="T7"/>
      <c r="U7"/>
    </row>
    <row r="8" spans="1:21" ht="15.6" customHeight="1" x14ac:dyDescent="0.15">
      <c r="A8" s="419" t="s">
        <v>369</v>
      </c>
      <c r="B8" s="208"/>
      <c r="C8" s="189"/>
      <c r="D8" s="81"/>
      <c r="E8" s="81"/>
      <c r="F8" s="327"/>
      <c r="G8" s="327"/>
      <c r="H8" s="327"/>
      <c r="I8" s="331"/>
      <c r="J8" s="331"/>
      <c r="K8" s="331"/>
      <c r="L8" s="428"/>
      <c r="M8" s="428"/>
      <c r="N8" s="428"/>
      <c r="O8" s="81"/>
      <c r="P8" s="195"/>
      <c r="R8"/>
      <c r="S8"/>
      <c r="T8"/>
      <c r="U8"/>
    </row>
    <row r="9" spans="1:21" ht="15.6" customHeight="1" x14ac:dyDescent="0.15">
      <c r="A9" s="419"/>
      <c r="B9" s="206"/>
      <c r="C9" s="214"/>
      <c r="D9" s="206"/>
      <c r="E9" s="78"/>
      <c r="F9" s="330"/>
      <c r="G9" s="330"/>
      <c r="H9" s="330"/>
      <c r="I9" s="324"/>
      <c r="J9" s="324"/>
      <c r="K9" s="324"/>
      <c r="L9" s="324"/>
      <c r="M9" s="324"/>
      <c r="N9" s="324"/>
      <c r="O9" s="126"/>
      <c r="P9" s="196"/>
      <c r="R9"/>
      <c r="S9"/>
      <c r="T9"/>
      <c r="U9"/>
    </row>
    <row r="10" spans="1:21" ht="15.6" customHeight="1" x14ac:dyDescent="0.15">
      <c r="A10" s="419"/>
      <c r="B10" s="572" t="s">
        <v>376</v>
      </c>
      <c r="C10" s="572" t="s">
        <v>375</v>
      </c>
      <c r="D10" s="81"/>
      <c r="E10" s="81"/>
      <c r="F10" s="318"/>
      <c r="G10" s="318"/>
      <c r="H10" s="318"/>
      <c r="I10" s="331"/>
      <c r="J10" s="331"/>
      <c r="K10" s="331"/>
      <c r="L10" s="331"/>
      <c r="M10" s="331"/>
      <c r="N10" s="331"/>
      <c r="O10" s="81"/>
      <c r="P10" s="195"/>
      <c r="R10"/>
      <c r="S10"/>
      <c r="T10"/>
      <c r="U10"/>
    </row>
    <row r="11" spans="1:21" ht="15.6" customHeight="1" x14ac:dyDescent="0.15">
      <c r="A11" s="419"/>
      <c r="B11" s="573"/>
      <c r="C11" s="573"/>
      <c r="D11" s="206"/>
      <c r="E11" s="78" t="s">
        <v>174</v>
      </c>
      <c r="F11" s="330">
        <v>5</v>
      </c>
      <c r="G11" s="330"/>
      <c r="H11" s="330"/>
      <c r="I11" s="321"/>
      <c r="J11" s="322"/>
      <c r="K11" s="323"/>
      <c r="L11" s="324"/>
      <c r="M11" s="324"/>
      <c r="N11" s="324"/>
      <c r="O11" s="78"/>
      <c r="P11" s="196"/>
      <c r="R11"/>
      <c r="S11"/>
      <c r="T11"/>
      <c r="U11"/>
    </row>
    <row r="12" spans="1:21" ht="15.6" customHeight="1" x14ac:dyDescent="0.15">
      <c r="A12" s="419"/>
      <c r="B12" s="604" t="s">
        <v>370</v>
      </c>
      <c r="C12" s="606" t="s">
        <v>371</v>
      </c>
      <c r="D12" s="81"/>
      <c r="E12" s="81"/>
      <c r="F12" s="318"/>
      <c r="G12" s="318"/>
      <c r="H12" s="318"/>
      <c r="I12" s="331"/>
      <c r="J12" s="331"/>
      <c r="K12" s="331"/>
      <c r="L12" s="331"/>
      <c r="M12" s="331"/>
      <c r="N12" s="331"/>
      <c r="O12" s="81"/>
      <c r="P12" s="195"/>
      <c r="R12"/>
      <c r="S12"/>
      <c r="T12"/>
      <c r="U12"/>
    </row>
    <row r="13" spans="1:21" ht="15.6" customHeight="1" x14ac:dyDescent="0.15">
      <c r="A13" s="419"/>
      <c r="B13" s="605"/>
      <c r="C13" s="607"/>
      <c r="D13" s="206"/>
      <c r="E13" s="78" t="s">
        <v>373</v>
      </c>
      <c r="F13" s="328">
        <v>3</v>
      </c>
      <c r="G13" s="328"/>
      <c r="H13" s="328"/>
      <c r="I13" s="321"/>
      <c r="J13" s="322"/>
      <c r="K13" s="323"/>
      <c r="L13" s="324"/>
      <c r="M13" s="324"/>
      <c r="N13" s="324"/>
      <c r="O13" s="78"/>
      <c r="P13" s="196"/>
      <c r="R13"/>
      <c r="S13"/>
      <c r="T13"/>
      <c r="U13"/>
    </row>
    <row r="14" spans="1:21" ht="15.6" customHeight="1" x14ac:dyDescent="0.15">
      <c r="A14" s="419"/>
      <c r="B14" s="604" t="s">
        <v>370</v>
      </c>
      <c r="C14" s="606" t="s">
        <v>372</v>
      </c>
      <c r="D14" s="81"/>
      <c r="E14" s="81"/>
      <c r="F14" s="318"/>
      <c r="G14" s="318"/>
      <c r="H14" s="318"/>
      <c r="I14" s="331"/>
      <c r="J14" s="331"/>
      <c r="K14" s="331"/>
      <c r="L14" s="331"/>
      <c r="M14" s="331"/>
      <c r="N14" s="331"/>
      <c r="O14" s="81"/>
      <c r="P14" s="195"/>
      <c r="R14"/>
      <c r="S14"/>
      <c r="T14"/>
      <c r="U14"/>
    </row>
    <row r="15" spans="1:21" ht="15.6" customHeight="1" x14ac:dyDescent="0.15">
      <c r="A15" s="419"/>
      <c r="B15" s="605"/>
      <c r="C15" s="607"/>
      <c r="D15" s="206"/>
      <c r="E15" s="78" t="s">
        <v>374</v>
      </c>
      <c r="F15" s="328">
        <v>3</v>
      </c>
      <c r="G15" s="328"/>
      <c r="H15" s="328"/>
      <c r="I15" s="321"/>
      <c r="J15" s="322"/>
      <c r="K15" s="323"/>
      <c r="L15" s="324"/>
      <c r="M15" s="324"/>
      <c r="N15" s="324"/>
      <c r="O15" s="78"/>
      <c r="P15" s="196"/>
      <c r="R15"/>
      <c r="S15"/>
      <c r="T15"/>
      <c r="U15"/>
    </row>
    <row r="16" spans="1:21" ht="15.6" customHeight="1" x14ac:dyDescent="0.15">
      <c r="A16" s="419"/>
      <c r="B16" s="208"/>
      <c r="C16" s="208"/>
      <c r="D16" s="81"/>
      <c r="E16" s="81"/>
      <c r="F16" s="318"/>
      <c r="G16" s="318"/>
      <c r="H16" s="318"/>
      <c r="I16" s="331"/>
      <c r="J16" s="331"/>
      <c r="K16" s="331"/>
      <c r="L16" s="331"/>
      <c r="M16" s="331"/>
      <c r="N16" s="331"/>
      <c r="O16" s="81"/>
      <c r="P16" s="195"/>
      <c r="R16"/>
      <c r="S16"/>
      <c r="T16"/>
      <c r="U16"/>
    </row>
    <row r="17" spans="1:21" ht="15.6" customHeight="1" x14ac:dyDescent="0.15">
      <c r="A17" s="419"/>
      <c r="B17" s="200" t="s">
        <v>190</v>
      </c>
      <c r="C17" s="206"/>
      <c r="D17" s="206"/>
      <c r="E17" s="78" t="s">
        <v>75</v>
      </c>
      <c r="F17" s="328">
        <v>1</v>
      </c>
      <c r="G17" s="328"/>
      <c r="H17" s="328"/>
      <c r="I17" s="321"/>
      <c r="J17" s="322"/>
      <c r="K17" s="323"/>
      <c r="L17" s="324"/>
      <c r="M17" s="324"/>
      <c r="N17" s="324"/>
      <c r="O17" s="78"/>
      <c r="P17" s="196"/>
      <c r="R17"/>
      <c r="S17"/>
      <c r="T17"/>
      <c r="U17"/>
    </row>
    <row r="18" spans="1:21" ht="15.6" customHeight="1" x14ac:dyDescent="0.15">
      <c r="A18" s="335"/>
      <c r="B18" s="208"/>
      <c r="C18" s="76"/>
      <c r="D18" s="608"/>
      <c r="E18" s="81"/>
      <c r="F18" s="315"/>
      <c r="G18" s="316"/>
      <c r="H18" s="317"/>
      <c r="I18" s="415"/>
      <c r="J18" s="416"/>
      <c r="K18" s="417"/>
      <c r="L18" s="415"/>
      <c r="M18" s="416"/>
      <c r="N18" s="417"/>
      <c r="O18" s="201"/>
      <c r="P18" s="195"/>
      <c r="Q18" s="85"/>
      <c r="R18"/>
      <c r="S18"/>
      <c r="T18"/>
      <c r="U18"/>
    </row>
    <row r="19" spans="1:21" ht="15" customHeight="1" x14ac:dyDescent="0.15">
      <c r="A19" s="289"/>
      <c r="B19" s="200" t="s">
        <v>366</v>
      </c>
      <c r="C19" s="199"/>
      <c r="D19" s="609"/>
      <c r="E19" s="78" t="s">
        <v>35</v>
      </c>
      <c r="F19" s="412">
        <v>1</v>
      </c>
      <c r="G19" s="413"/>
      <c r="H19" s="414"/>
      <c r="I19" s="321"/>
      <c r="J19" s="322"/>
      <c r="K19" s="323"/>
      <c r="L19" s="321"/>
      <c r="M19" s="322"/>
      <c r="N19" s="323"/>
      <c r="O19" s="83"/>
      <c r="P19" s="196"/>
      <c r="R19"/>
      <c r="S19"/>
      <c r="T19"/>
      <c r="U19"/>
    </row>
    <row r="20" spans="1:21" ht="15" customHeight="1" x14ac:dyDescent="0.15">
      <c r="A20" s="287"/>
      <c r="B20" s="208"/>
      <c r="C20" s="76"/>
      <c r="D20" s="81"/>
      <c r="E20" s="81"/>
      <c r="F20" s="318"/>
      <c r="G20" s="318"/>
      <c r="H20" s="318"/>
      <c r="I20" s="331"/>
      <c r="J20" s="331"/>
      <c r="K20" s="331"/>
      <c r="L20" s="331"/>
      <c r="M20" s="331"/>
      <c r="N20" s="331"/>
      <c r="O20" s="201"/>
      <c r="P20" s="195"/>
      <c r="R20"/>
      <c r="S20"/>
      <c r="T20"/>
      <c r="U20"/>
    </row>
    <row r="21" spans="1:21" ht="15" customHeight="1" x14ac:dyDescent="0.15">
      <c r="A21" s="287"/>
      <c r="B21" s="200" t="s">
        <v>377</v>
      </c>
      <c r="C21" s="199"/>
      <c r="D21" s="206"/>
      <c r="E21" s="78" t="s">
        <v>35</v>
      </c>
      <c r="F21" s="328">
        <v>1</v>
      </c>
      <c r="G21" s="328"/>
      <c r="H21" s="328"/>
      <c r="I21" s="321"/>
      <c r="J21" s="322"/>
      <c r="K21" s="323"/>
      <c r="L21" s="321"/>
      <c r="M21" s="322"/>
      <c r="N21" s="323"/>
      <c r="O21" s="83"/>
      <c r="P21" s="196"/>
      <c r="R21"/>
      <c r="S21"/>
      <c r="T21"/>
      <c r="U21"/>
    </row>
    <row r="22" spans="1:21" ht="15" customHeight="1" x14ac:dyDescent="0.15">
      <c r="A22" s="419" t="s">
        <v>378</v>
      </c>
      <c r="B22" s="76"/>
      <c r="C22" s="410"/>
      <c r="D22" s="81"/>
      <c r="E22" s="81"/>
      <c r="F22" s="315"/>
      <c r="G22" s="316"/>
      <c r="H22" s="317"/>
      <c r="I22" s="415"/>
      <c r="J22" s="416"/>
      <c r="K22" s="417"/>
      <c r="L22" s="415"/>
      <c r="M22" s="416"/>
      <c r="N22" s="417"/>
      <c r="O22" s="81"/>
      <c r="P22" s="195"/>
      <c r="R22"/>
      <c r="S22"/>
      <c r="T22"/>
      <c r="U22"/>
    </row>
    <row r="23" spans="1:21" ht="15" customHeight="1" x14ac:dyDescent="0.15">
      <c r="A23" s="419"/>
      <c r="B23" s="200"/>
      <c r="C23" s="411"/>
      <c r="D23" s="206"/>
      <c r="E23" s="78"/>
      <c r="F23" s="412"/>
      <c r="G23" s="413"/>
      <c r="H23" s="414"/>
      <c r="I23" s="321"/>
      <c r="J23" s="322"/>
      <c r="K23" s="323"/>
      <c r="L23" s="321"/>
      <c r="M23" s="322"/>
      <c r="N23" s="323"/>
      <c r="O23" s="125"/>
      <c r="P23" s="196"/>
      <c r="R23"/>
      <c r="S23"/>
      <c r="T23"/>
      <c r="U23"/>
    </row>
    <row r="24" spans="1:21" ht="15" customHeight="1" x14ac:dyDescent="0.15">
      <c r="A24" s="419"/>
      <c r="B24" s="208"/>
      <c r="C24" s="208"/>
      <c r="D24" s="81"/>
      <c r="E24" s="81"/>
      <c r="F24" s="418"/>
      <c r="G24" s="418"/>
      <c r="H24" s="418"/>
      <c r="I24" s="331"/>
      <c r="J24" s="331"/>
      <c r="K24" s="331"/>
      <c r="L24" s="331"/>
      <c r="M24" s="331"/>
      <c r="N24" s="331"/>
      <c r="O24" s="81"/>
      <c r="P24" s="195"/>
      <c r="R24"/>
      <c r="S24"/>
      <c r="T24"/>
      <c r="U24"/>
    </row>
    <row r="25" spans="1:21" ht="15" customHeight="1" x14ac:dyDescent="0.15">
      <c r="A25" s="419"/>
      <c r="B25" s="206" t="s">
        <v>368</v>
      </c>
      <c r="C25" s="206"/>
      <c r="D25" s="206" t="s">
        <v>392</v>
      </c>
      <c r="E25" s="78" t="s">
        <v>35</v>
      </c>
      <c r="F25" s="310">
        <v>1</v>
      </c>
      <c r="G25" s="310"/>
      <c r="H25" s="310"/>
      <c r="I25" s="321"/>
      <c r="J25" s="322"/>
      <c r="K25" s="323"/>
      <c r="L25" s="324"/>
      <c r="M25" s="324"/>
      <c r="N25" s="324"/>
      <c r="O25" s="78"/>
      <c r="P25" s="196"/>
      <c r="R25"/>
      <c r="S25"/>
      <c r="T25"/>
      <c r="U25"/>
    </row>
    <row r="26" spans="1:21" ht="15" customHeight="1" x14ac:dyDescent="0.15">
      <c r="A26" s="419"/>
      <c r="B26" s="208"/>
      <c r="C26" s="208"/>
      <c r="D26" s="81"/>
      <c r="E26" s="81"/>
      <c r="F26" s="418"/>
      <c r="G26" s="418"/>
      <c r="H26" s="418"/>
      <c r="I26" s="331"/>
      <c r="J26" s="331"/>
      <c r="K26" s="331"/>
      <c r="L26" s="331"/>
      <c r="M26" s="331"/>
      <c r="N26" s="331"/>
      <c r="O26" s="81"/>
      <c r="P26" s="195"/>
      <c r="R26"/>
      <c r="S26"/>
      <c r="T26"/>
      <c r="U26"/>
    </row>
    <row r="27" spans="1:21" ht="15" customHeight="1" x14ac:dyDescent="0.15">
      <c r="A27" s="419"/>
      <c r="B27" s="206" t="s">
        <v>379</v>
      </c>
      <c r="C27" s="206"/>
      <c r="D27" s="206"/>
      <c r="E27" s="78" t="s">
        <v>35</v>
      </c>
      <c r="F27" s="310">
        <v>1</v>
      </c>
      <c r="G27" s="310"/>
      <c r="H27" s="310"/>
      <c r="I27" s="321"/>
      <c r="J27" s="322"/>
      <c r="K27" s="323"/>
      <c r="L27" s="324"/>
      <c r="M27" s="324"/>
      <c r="N27" s="324"/>
      <c r="O27" s="78"/>
      <c r="P27" s="196">
        <v>19</v>
      </c>
      <c r="R27"/>
      <c r="S27"/>
      <c r="T27"/>
      <c r="U27"/>
    </row>
    <row r="28" spans="1:21" ht="15" customHeight="1" x14ac:dyDescent="0.15">
      <c r="A28" s="419"/>
      <c r="B28" s="208"/>
      <c r="C28" s="208"/>
      <c r="D28" s="81"/>
      <c r="E28" s="81"/>
      <c r="F28" s="418"/>
      <c r="G28" s="418"/>
      <c r="H28" s="418"/>
      <c r="I28" s="331"/>
      <c r="J28" s="331"/>
      <c r="K28" s="331"/>
      <c r="L28" s="331"/>
      <c r="M28" s="331"/>
      <c r="N28" s="331"/>
      <c r="O28" s="81"/>
      <c r="P28" s="195"/>
      <c r="R28"/>
      <c r="S28"/>
      <c r="T28"/>
      <c r="U28"/>
    </row>
    <row r="29" spans="1:21" ht="15" customHeight="1" x14ac:dyDescent="0.15">
      <c r="A29" s="419"/>
      <c r="B29" s="206" t="s">
        <v>393</v>
      </c>
      <c r="C29" s="206"/>
      <c r="D29" s="206"/>
      <c r="E29" s="78" t="s">
        <v>35</v>
      </c>
      <c r="F29" s="310">
        <v>1</v>
      </c>
      <c r="G29" s="310"/>
      <c r="H29" s="310"/>
      <c r="I29" s="321"/>
      <c r="J29" s="322"/>
      <c r="K29" s="323"/>
      <c r="L29" s="324"/>
      <c r="M29" s="324"/>
      <c r="N29" s="324"/>
      <c r="O29" s="78"/>
      <c r="P29" s="196"/>
      <c r="R29"/>
      <c r="S29"/>
      <c r="T29"/>
      <c r="U29"/>
    </row>
    <row r="30" spans="1:21" ht="15" customHeight="1" x14ac:dyDescent="0.15">
      <c r="A30" s="419"/>
      <c r="B30" s="208"/>
      <c r="C30" s="208"/>
      <c r="D30" s="81"/>
      <c r="E30" s="81"/>
      <c r="F30" s="418"/>
      <c r="G30" s="418"/>
      <c r="H30" s="418"/>
      <c r="I30" s="331"/>
      <c r="J30" s="331"/>
      <c r="K30" s="331"/>
      <c r="L30" s="331"/>
      <c r="M30" s="331"/>
      <c r="N30" s="331"/>
      <c r="O30" s="201"/>
      <c r="P30" s="195"/>
      <c r="R30"/>
      <c r="S30"/>
      <c r="T30"/>
      <c r="U30"/>
    </row>
    <row r="31" spans="1:21" ht="15" customHeight="1" x14ac:dyDescent="0.15">
      <c r="A31" s="419"/>
      <c r="B31" s="206" t="s">
        <v>311</v>
      </c>
      <c r="C31" s="206"/>
      <c r="D31" s="206"/>
      <c r="E31" s="78" t="s">
        <v>35</v>
      </c>
      <c r="F31" s="310">
        <v>1</v>
      </c>
      <c r="G31" s="310"/>
      <c r="H31" s="310"/>
      <c r="I31" s="321"/>
      <c r="J31" s="322"/>
      <c r="K31" s="323"/>
      <c r="L31" s="324"/>
      <c r="M31" s="324"/>
      <c r="N31" s="324"/>
      <c r="O31" s="78"/>
      <c r="P31" s="196"/>
      <c r="R31"/>
      <c r="S31"/>
      <c r="T31"/>
      <c r="U31"/>
    </row>
    <row r="32" spans="1:21" ht="15.6" customHeight="1" x14ac:dyDescent="0.15">
      <c r="A32" s="419"/>
      <c r="B32" s="81"/>
      <c r="C32" s="208"/>
      <c r="D32" s="81"/>
      <c r="E32" s="81"/>
      <c r="F32" s="418"/>
      <c r="G32" s="418"/>
      <c r="H32" s="418"/>
      <c r="I32" s="331"/>
      <c r="J32" s="331"/>
      <c r="K32" s="331"/>
      <c r="L32" s="331"/>
      <c r="M32" s="331"/>
      <c r="N32" s="331"/>
      <c r="O32" s="81"/>
      <c r="P32" s="195"/>
      <c r="R32"/>
      <c r="S32"/>
      <c r="T32"/>
      <c r="U32"/>
    </row>
    <row r="33" spans="1:21" ht="15.6" customHeight="1" x14ac:dyDescent="0.15">
      <c r="A33" s="419"/>
      <c r="B33" s="82" t="s">
        <v>378</v>
      </c>
      <c r="C33" s="122"/>
      <c r="D33" s="122"/>
      <c r="E33" s="78" t="s">
        <v>35</v>
      </c>
      <c r="F33" s="310">
        <v>1</v>
      </c>
      <c r="G33" s="310"/>
      <c r="H33" s="310"/>
      <c r="I33" s="321"/>
      <c r="J33" s="322"/>
      <c r="K33" s="323"/>
      <c r="L33" s="324"/>
      <c r="M33" s="324"/>
      <c r="N33" s="324"/>
      <c r="O33" s="78"/>
      <c r="P33" s="196"/>
      <c r="R33"/>
      <c r="S33"/>
      <c r="T33"/>
      <c r="U33"/>
    </row>
    <row r="34" spans="1:21" ht="15" customHeight="1" x14ac:dyDescent="0.15">
      <c r="A34" s="287"/>
      <c r="B34" s="208"/>
      <c r="C34" s="121"/>
      <c r="D34" s="197"/>
      <c r="E34" s="81"/>
      <c r="F34" s="418"/>
      <c r="G34" s="418"/>
      <c r="H34" s="418"/>
      <c r="I34" s="331"/>
      <c r="J34" s="331"/>
      <c r="K34" s="331"/>
      <c r="L34" s="331"/>
      <c r="M34" s="331"/>
      <c r="N34" s="331"/>
      <c r="O34" s="81"/>
      <c r="P34" s="195"/>
      <c r="R34"/>
      <c r="S34"/>
      <c r="T34"/>
      <c r="U34"/>
    </row>
    <row r="35" spans="1:21" ht="15.6" customHeight="1" x14ac:dyDescent="0.15">
      <c r="A35" s="287"/>
      <c r="B35" s="200" t="s">
        <v>380</v>
      </c>
      <c r="C35" s="122"/>
      <c r="D35" s="205"/>
      <c r="E35" s="78" t="s">
        <v>35</v>
      </c>
      <c r="F35" s="310">
        <v>1</v>
      </c>
      <c r="G35" s="310"/>
      <c r="H35" s="310"/>
      <c r="I35" s="321"/>
      <c r="J35" s="322"/>
      <c r="K35" s="323"/>
      <c r="L35" s="324"/>
      <c r="M35" s="324"/>
      <c r="N35" s="324"/>
      <c r="O35" s="124"/>
      <c r="P35" s="196"/>
      <c r="R35"/>
      <c r="S35"/>
      <c r="T35"/>
      <c r="U35"/>
    </row>
    <row r="36" spans="1:21" ht="15.6" customHeight="1" x14ac:dyDescent="0.15">
      <c r="A36" s="287"/>
      <c r="B36" s="208"/>
      <c r="C36" s="121"/>
      <c r="D36" s="197"/>
      <c r="E36" s="81"/>
      <c r="F36" s="418"/>
      <c r="G36" s="418"/>
      <c r="H36" s="418"/>
      <c r="I36" s="331"/>
      <c r="J36" s="331"/>
      <c r="K36" s="331"/>
      <c r="L36" s="331"/>
      <c r="M36" s="331"/>
      <c r="N36" s="331"/>
      <c r="O36" s="81"/>
      <c r="P36" s="195"/>
      <c r="R36"/>
      <c r="S36"/>
      <c r="T36"/>
      <c r="U36"/>
    </row>
    <row r="37" spans="1:21" ht="15.6" customHeight="1" x14ac:dyDescent="0.15">
      <c r="A37" s="287"/>
      <c r="B37" s="200" t="s">
        <v>154</v>
      </c>
      <c r="C37" s="122"/>
      <c r="D37" s="205"/>
      <c r="E37" s="78" t="s">
        <v>364</v>
      </c>
      <c r="F37" s="328"/>
      <c r="G37" s="328"/>
      <c r="H37" s="328"/>
      <c r="I37" s="321"/>
      <c r="J37" s="322"/>
      <c r="K37" s="323"/>
      <c r="L37" s="324"/>
      <c r="M37" s="324"/>
      <c r="N37" s="324"/>
      <c r="O37" s="124"/>
      <c r="P37" s="196"/>
      <c r="R37"/>
      <c r="S37"/>
      <c r="T37"/>
      <c r="U37"/>
    </row>
    <row r="38" spans="1:21" ht="15.6" customHeight="1" x14ac:dyDescent="0.15">
      <c r="A38" s="287"/>
      <c r="B38" s="208"/>
      <c r="C38" s="76"/>
      <c r="D38" s="81"/>
      <c r="E38" s="81"/>
      <c r="F38" s="318"/>
      <c r="G38" s="318"/>
      <c r="H38" s="318"/>
      <c r="I38" s="331"/>
      <c r="J38" s="331"/>
      <c r="K38" s="331"/>
      <c r="L38" s="331"/>
      <c r="M38" s="331"/>
      <c r="N38" s="331"/>
      <c r="O38" s="82"/>
      <c r="P38" s="195"/>
      <c r="R38"/>
      <c r="S38"/>
      <c r="T38"/>
      <c r="U38"/>
    </row>
    <row r="39" spans="1:21" ht="15.6" customHeight="1" x14ac:dyDescent="0.15">
      <c r="A39" s="287"/>
      <c r="B39" s="200" t="s">
        <v>381</v>
      </c>
      <c r="C39" s="199"/>
      <c r="D39" s="206"/>
      <c r="E39" s="78"/>
      <c r="F39" s="310"/>
      <c r="G39" s="310"/>
      <c r="H39" s="310"/>
      <c r="I39" s="321"/>
      <c r="J39" s="322"/>
      <c r="K39" s="323"/>
      <c r="L39" s="321"/>
      <c r="M39" s="322"/>
      <c r="N39" s="323"/>
      <c r="O39" s="83"/>
      <c r="P39" s="196"/>
      <c r="R39"/>
      <c r="S39"/>
      <c r="T39"/>
      <c r="U39"/>
    </row>
    <row r="40" spans="1:21" x14ac:dyDescent="0.15">
      <c r="R40"/>
      <c r="S40"/>
      <c r="T40"/>
      <c r="U40"/>
    </row>
    <row r="41" spans="1:21" x14ac:dyDescent="0.15">
      <c r="R41"/>
      <c r="S41"/>
      <c r="T41"/>
      <c r="U41"/>
    </row>
    <row r="42" spans="1:21" x14ac:dyDescent="0.15">
      <c r="R42"/>
      <c r="S42"/>
      <c r="T42"/>
      <c r="U42"/>
    </row>
    <row r="43" spans="1:21" x14ac:dyDescent="0.15">
      <c r="R43"/>
      <c r="S43"/>
      <c r="T43"/>
      <c r="U43"/>
    </row>
  </sheetData>
  <mergeCells count="132">
    <mergeCell ref="D18:D19"/>
    <mergeCell ref="A20:A21"/>
    <mergeCell ref="F20:H20"/>
    <mergeCell ref="I20:K20"/>
    <mergeCell ref="L20:N20"/>
    <mergeCell ref="F21:H21"/>
    <mergeCell ref="I21:K21"/>
    <mergeCell ref="L21:N21"/>
    <mergeCell ref="A16:A17"/>
    <mergeCell ref="F16:H16"/>
    <mergeCell ref="I16:K16"/>
    <mergeCell ref="L16:N16"/>
    <mergeCell ref="F17:H17"/>
    <mergeCell ref="I17:K17"/>
    <mergeCell ref="L17:N17"/>
    <mergeCell ref="A18:A19"/>
    <mergeCell ref="F18:H18"/>
    <mergeCell ref="I18:K18"/>
    <mergeCell ref="L18:N18"/>
    <mergeCell ref="F19:H19"/>
    <mergeCell ref="I19:K19"/>
    <mergeCell ref="L19:N19"/>
    <mergeCell ref="I38:K38"/>
    <mergeCell ref="L38:N38"/>
    <mergeCell ref="F39:H39"/>
    <mergeCell ref="I39:K39"/>
    <mergeCell ref="L39:N39"/>
    <mergeCell ref="A36:A37"/>
    <mergeCell ref="F36:H36"/>
    <mergeCell ref="I36:K36"/>
    <mergeCell ref="L36:N36"/>
    <mergeCell ref="F37:H37"/>
    <mergeCell ref="I37:K37"/>
    <mergeCell ref="L37:N37"/>
    <mergeCell ref="A38:A39"/>
    <mergeCell ref="F38:H38"/>
    <mergeCell ref="A34:A35"/>
    <mergeCell ref="F34:H34"/>
    <mergeCell ref="I34:K34"/>
    <mergeCell ref="L34:N34"/>
    <mergeCell ref="F35:H35"/>
    <mergeCell ref="I35:K35"/>
    <mergeCell ref="L35:N35"/>
    <mergeCell ref="A32:A33"/>
    <mergeCell ref="F32:H32"/>
    <mergeCell ref="I32:K32"/>
    <mergeCell ref="L32:N32"/>
    <mergeCell ref="F33:H33"/>
    <mergeCell ref="I33:K33"/>
    <mergeCell ref="L33:N33"/>
    <mergeCell ref="A30:A31"/>
    <mergeCell ref="F30:H30"/>
    <mergeCell ref="I30:K30"/>
    <mergeCell ref="L30:N30"/>
    <mergeCell ref="F31:H31"/>
    <mergeCell ref="I31:K31"/>
    <mergeCell ref="L31:N31"/>
    <mergeCell ref="A24:A25"/>
    <mergeCell ref="F24:H24"/>
    <mergeCell ref="I24:K24"/>
    <mergeCell ref="L24:N24"/>
    <mergeCell ref="F25:H25"/>
    <mergeCell ref="I25:K25"/>
    <mergeCell ref="L25:N25"/>
    <mergeCell ref="A28:A29"/>
    <mergeCell ref="F28:H28"/>
    <mergeCell ref="I28:K28"/>
    <mergeCell ref="L28:N28"/>
    <mergeCell ref="F29:H29"/>
    <mergeCell ref="I29:K29"/>
    <mergeCell ref="L29:N29"/>
    <mergeCell ref="F14:H14"/>
    <mergeCell ref="I14:K14"/>
    <mergeCell ref="L14:N14"/>
    <mergeCell ref="F15:H15"/>
    <mergeCell ref="I15:K15"/>
    <mergeCell ref="L15:N15"/>
    <mergeCell ref="B14:B15"/>
    <mergeCell ref="C14:C15"/>
    <mergeCell ref="A12:A13"/>
    <mergeCell ref="F12:H12"/>
    <mergeCell ref="I12:K12"/>
    <mergeCell ref="L12:N12"/>
    <mergeCell ref="F13:H13"/>
    <mergeCell ref="I13:K13"/>
    <mergeCell ref="L13:N13"/>
    <mergeCell ref="B12:B13"/>
    <mergeCell ref="C12:C13"/>
    <mergeCell ref="A14:A15"/>
    <mergeCell ref="A10:A11"/>
    <mergeCell ref="F10:H10"/>
    <mergeCell ref="I10:K10"/>
    <mergeCell ref="L10:N10"/>
    <mergeCell ref="F11:H11"/>
    <mergeCell ref="I11:K11"/>
    <mergeCell ref="L11:N11"/>
    <mergeCell ref="B10:B11"/>
    <mergeCell ref="C10:C11"/>
    <mergeCell ref="O6:O7"/>
    <mergeCell ref="P6:P7"/>
    <mergeCell ref="A8:A9"/>
    <mergeCell ref="F8:H8"/>
    <mergeCell ref="I8:K8"/>
    <mergeCell ref="L8:N8"/>
    <mergeCell ref="F9:H9"/>
    <mergeCell ref="I9:K9"/>
    <mergeCell ref="L9:N9"/>
    <mergeCell ref="A3:B3"/>
    <mergeCell ref="D3:L4"/>
    <mergeCell ref="A4:B4"/>
    <mergeCell ref="A6:A7"/>
    <mergeCell ref="B6:B7"/>
    <mergeCell ref="C6:C7"/>
    <mergeCell ref="D6:D7"/>
    <mergeCell ref="F6:H7"/>
    <mergeCell ref="I6:K7"/>
    <mergeCell ref="L6:N7"/>
    <mergeCell ref="A22:A23"/>
    <mergeCell ref="C22:C23"/>
    <mergeCell ref="F22:H22"/>
    <mergeCell ref="I22:K22"/>
    <mergeCell ref="L22:N22"/>
    <mergeCell ref="F23:H23"/>
    <mergeCell ref="I23:K23"/>
    <mergeCell ref="L23:N23"/>
    <mergeCell ref="A26:A27"/>
    <mergeCell ref="F26:H26"/>
    <mergeCell ref="I26:K26"/>
    <mergeCell ref="L26:N26"/>
    <mergeCell ref="F27:H27"/>
    <mergeCell ref="I27:K27"/>
    <mergeCell ref="L27:N27"/>
  </mergeCells>
  <phoneticPr fontId="3"/>
  <printOptions horizontalCentered="1" verticalCentered="1"/>
  <pageMargins left="0.39370078740157483" right="0.39370078740157483" top="0.78740157480314965" bottom="0" header="0" footer="0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40"/>
  <sheetViews>
    <sheetView tabSelected="1" view="pageBreakPreview" zoomScale="85" zoomScaleNormal="100" zoomScaleSheetLayoutView="100" workbookViewId="0">
      <selection activeCell="X29" sqref="X29:AO30"/>
    </sheetView>
  </sheetViews>
  <sheetFormatPr defaultRowHeight="13.5" x14ac:dyDescent="0.15"/>
  <cols>
    <col min="1" max="47" width="3.375" style="234" customWidth="1"/>
    <col min="48" max="48" width="2.625" style="234" customWidth="1"/>
    <col min="49" max="50" width="9" style="234"/>
    <col min="51" max="51" width="14.125" style="234" customWidth="1"/>
    <col min="52" max="52" width="11.25" style="234" customWidth="1"/>
    <col min="53" max="53" width="9" style="234"/>
    <col min="54" max="54" width="13.75" style="234" customWidth="1"/>
    <col min="55" max="55" width="10.125" style="234" customWidth="1"/>
    <col min="56" max="16384" width="9" style="234"/>
  </cols>
  <sheetData>
    <row r="1" spans="1:56" s="220" customFormat="1" ht="9.9499999999999993" customHeight="1" x14ac:dyDescent="0.15">
      <c r="A1" s="235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610" t="s">
        <v>297</v>
      </c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7"/>
      <c r="AV1" s="219"/>
    </row>
    <row r="2" spans="1:56" s="220" customFormat="1" ht="9.9499999999999993" customHeight="1" x14ac:dyDescent="0.15">
      <c r="A2" s="238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39"/>
      <c r="AV2" s="219"/>
    </row>
    <row r="3" spans="1:56" s="220" customFormat="1" ht="9.9499999999999993" customHeight="1" x14ac:dyDescent="0.15">
      <c r="A3" s="238"/>
      <c r="B3" s="531" t="s">
        <v>379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39"/>
      <c r="AV3" s="219"/>
      <c r="AX3"/>
      <c r="AY3"/>
      <c r="AZ3"/>
      <c r="BA3"/>
      <c r="BB3"/>
      <c r="BC3"/>
      <c r="BD3"/>
    </row>
    <row r="4" spans="1:56" s="220" customFormat="1" ht="9.9499999999999993" customHeight="1" x14ac:dyDescent="0.15">
      <c r="A4" s="238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39"/>
      <c r="AV4" s="219"/>
      <c r="AX4"/>
      <c r="AY4"/>
      <c r="AZ4"/>
      <c r="BA4"/>
      <c r="BB4"/>
      <c r="BC4"/>
      <c r="BD4"/>
    </row>
    <row r="5" spans="1:56" s="220" customFormat="1" ht="9.9499999999999993" customHeight="1" x14ac:dyDescent="0.15">
      <c r="A5" s="238"/>
      <c r="B5" s="531" t="s">
        <v>382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39"/>
      <c r="AV5" s="219"/>
      <c r="AX5"/>
      <c r="AY5"/>
      <c r="AZ5"/>
      <c r="BA5"/>
      <c r="BB5"/>
      <c r="BC5"/>
      <c r="BD5"/>
    </row>
    <row r="6" spans="1:56" s="220" customFormat="1" ht="14.25" customHeight="1" x14ac:dyDescent="0.15">
      <c r="A6" s="238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528">
        <v>1</v>
      </c>
      <c r="AN6" s="528"/>
      <c r="AO6" s="528"/>
      <c r="AP6" s="529" t="s">
        <v>80</v>
      </c>
      <c r="AQ6" s="529"/>
      <c r="AR6" s="530" t="s">
        <v>71</v>
      </c>
      <c r="AS6" s="530"/>
      <c r="AT6" s="222"/>
      <c r="AU6" s="239"/>
      <c r="AV6" s="219"/>
      <c r="AX6"/>
      <c r="AY6"/>
      <c r="AZ6"/>
      <c r="BA6"/>
      <c r="BB6"/>
      <c r="BC6"/>
      <c r="BD6"/>
    </row>
    <row r="7" spans="1:56" s="220" customFormat="1" ht="15" customHeight="1" x14ac:dyDescent="0.15">
      <c r="A7" s="240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532"/>
      <c r="N7" s="532"/>
      <c r="O7" s="532"/>
      <c r="P7" s="532"/>
      <c r="Q7" s="532"/>
      <c r="R7" s="532"/>
      <c r="S7" s="532"/>
      <c r="T7" s="532"/>
      <c r="U7" s="532"/>
      <c r="V7" s="225"/>
      <c r="W7" s="512"/>
      <c r="X7" s="512"/>
      <c r="Y7" s="512"/>
      <c r="Z7" s="512"/>
      <c r="AA7" s="512"/>
      <c r="AB7" s="512"/>
      <c r="AC7" s="512"/>
      <c r="AD7" s="512"/>
      <c r="AE7" s="225"/>
      <c r="AF7" s="465"/>
      <c r="AG7" s="465"/>
      <c r="AH7" s="465"/>
      <c r="AI7" s="465"/>
      <c r="AJ7" s="465"/>
      <c r="AK7" s="465"/>
      <c r="AL7" s="465"/>
      <c r="AM7" s="225"/>
      <c r="AN7" s="225"/>
      <c r="AO7" s="225"/>
      <c r="AP7" s="225"/>
      <c r="AQ7" s="225"/>
      <c r="AR7" s="225"/>
      <c r="AS7" s="225"/>
      <c r="AT7" s="225"/>
      <c r="AU7" s="233"/>
      <c r="AV7" s="219"/>
      <c r="AX7"/>
      <c r="AY7"/>
      <c r="AZ7"/>
      <c r="BA7"/>
      <c r="BB7"/>
      <c r="BC7"/>
      <c r="BD7"/>
    </row>
    <row r="8" spans="1:56" s="220" customFormat="1" ht="15.95" customHeight="1" x14ac:dyDescent="0.15">
      <c r="A8" s="508" t="s">
        <v>298</v>
      </c>
      <c r="B8" s="509"/>
      <c r="C8" s="509"/>
      <c r="D8" s="509"/>
      <c r="E8" s="509"/>
      <c r="F8" s="520"/>
      <c r="G8" s="508" t="s">
        <v>299</v>
      </c>
      <c r="H8" s="509"/>
      <c r="I8" s="509"/>
      <c r="J8" s="509"/>
      <c r="K8" s="509"/>
      <c r="L8" s="520"/>
      <c r="M8" s="508" t="s">
        <v>300</v>
      </c>
      <c r="N8" s="509"/>
      <c r="O8" s="509"/>
      <c r="P8" s="509"/>
      <c r="Q8" s="509"/>
      <c r="R8" s="520"/>
      <c r="S8" s="508" t="s">
        <v>301</v>
      </c>
      <c r="T8" s="509"/>
      <c r="U8" s="509"/>
      <c r="V8" s="509"/>
      <c r="W8" s="520"/>
      <c r="X8" s="508" t="s">
        <v>302</v>
      </c>
      <c r="Y8" s="509"/>
      <c r="Z8" s="520"/>
      <c r="AA8" s="508" t="s">
        <v>303</v>
      </c>
      <c r="AB8" s="509"/>
      <c r="AC8" s="509"/>
      <c r="AD8" s="509"/>
      <c r="AE8" s="520"/>
      <c r="AF8" s="508" t="s">
        <v>304</v>
      </c>
      <c r="AG8" s="509"/>
      <c r="AH8" s="509"/>
      <c r="AI8" s="509"/>
      <c r="AJ8" s="520"/>
      <c r="AK8" s="508" t="s">
        <v>305</v>
      </c>
      <c r="AL8" s="509"/>
      <c r="AM8" s="509"/>
      <c r="AN8" s="509"/>
      <c r="AO8" s="509"/>
      <c r="AP8" s="509"/>
      <c r="AQ8" s="509"/>
      <c r="AR8" s="520"/>
      <c r="AS8" s="508" t="s">
        <v>62</v>
      </c>
      <c r="AT8" s="509"/>
      <c r="AU8" s="520"/>
      <c r="AV8" s="219"/>
      <c r="AX8"/>
      <c r="AY8"/>
      <c r="AZ8"/>
      <c r="BA8"/>
      <c r="BB8"/>
      <c r="BC8"/>
      <c r="BD8"/>
    </row>
    <row r="9" spans="1:56" s="220" customFormat="1" ht="15.95" customHeight="1" x14ac:dyDescent="0.15">
      <c r="A9" s="511"/>
      <c r="B9" s="512"/>
      <c r="C9" s="512"/>
      <c r="D9" s="512"/>
      <c r="E9" s="512"/>
      <c r="F9" s="521"/>
      <c r="G9" s="511"/>
      <c r="H9" s="512"/>
      <c r="I9" s="512"/>
      <c r="J9" s="512"/>
      <c r="K9" s="512"/>
      <c r="L9" s="521"/>
      <c r="M9" s="511"/>
      <c r="N9" s="512"/>
      <c r="O9" s="512"/>
      <c r="P9" s="512"/>
      <c r="Q9" s="512"/>
      <c r="R9" s="521"/>
      <c r="S9" s="511"/>
      <c r="T9" s="512"/>
      <c r="U9" s="512"/>
      <c r="V9" s="512"/>
      <c r="W9" s="521"/>
      <c r="X9" s="511"/>
      <c r="Y9" s="512"/>
      <c r="Z9" s="521"/>
      <c r="AA9" s="511"/>
      <c r="AB9" s="512"/>
      <c r="AC9" s="512"/>
      <c r="AD9" s="512"/>
      <c r="AE9" s="521"/>
      <c r="AF9" s="511"/>
      <c r="AG9" s="512"/>
      <c r="AH9" s="512"/>
      <c r="AI9" s="512"/>
      <c r="AJ9" s="521"/>
      <c r="AK9" s="511"/>
      <c r="AL9" s="512"/>
      <c r="AM9" s="512"/>
      <c r="AN9" s="512"/>
      <c r="AO9" s="512"/>
      <c r="AP9" s="512"/>
      <c r="AQ9" s="512"/>
      <c r="AR9" s="521"/>
      <c r="AS9" s="511"/>
      <c r="AT9" s="512"/>
      <c r="AU9" s="521"/>
      <c r="AV9" s="219"/>
      <c r="AX9"/>
      <c r="AY9"/>
      <c r="AZ9"/>
      <c r="BA9"/>
      <c r="BB9"/>
      <c r="BC9"/>
      <c r="BD9"/>
    </row>
    <row r="10" spans="1:56" s="220" customFormat="1" ht="15.95" customHeight="1" x14ac:dyDescent="0.15">
      <c r="A10" s="455" t="s">
        <v>308</v>
      </c>
      <c r="B10" s="456"/>
      <c r="C10" s="456"/>
      <c r="D10" s="456"/>
      <c r="E10" s="456"/>
      <c r="F10" s="457"/>
      <c r="G10" s="455" t="s">
        <v>385</v>
      </c>
      <c r="H10" s="456"/>
      <c r="I10" s="456"/>
      <c r="J10" s="456"/>
      <c r="K10" s="456"/>
      <c r="L10" s="457"/>
      <c r="M10" s="461"/>
      <c r="N10" s="462"/>
      <c r="O10" s="462"/>
      <c r="P10" s="462"/>
      <c r="Q10" s="462"/>
      <c r="R10" s="463"/>
      <c r="S10" s="517"/>
      <c r="T10" s="518"/>
      <c r="U10" s="518"/>
      <c r="V10" s="518"/>
      <c r="W10" s="519"/>
      <c r="X10" s="433"/>
      <c r="Y10" s="434"/>
      <c r="Z10" s="435"/>
      <c r="AA10" s="436"/>
      <c r="AB10" s="437"/>
      <c r="AC10" s="437"/>
      <c r="AD10" s="437"/>
      <c r="AE10" s="438"/>
      <c r="AF10" s="436"/>
      <c r="AG10" s="437"/>
      <c r="AH10" s="437"/>
      <c r="AI10" s="437"/>
      <c r="AJ10" s="438"/>
      <c r="AK10" s="508"/>
      <c r="AL10" s="509"/>
      <c r="AM10" s="509"/>
      <c r="AN10" s="509"/>
      <c r="AO10" s="509"/>
      <c r="AP10" s="509"/>
      <c r="AQ10" s="509"/>
      <c r="AR10" s="520"/>
      <c r="AS10" s="508"/>
      <c r="AT10" s="509"/>
      <c r="AU10" s="520"/>
      <c r="AV10" s="219"/>
      <c r="AX10"/>
      <c r="AY10"/>
      <c r="AZ10"/>
      <c r="BA10"/>
      <c r="BB10"/>
      <c r="BC10"/>
      <c r="BD10"/>
    </row>
    <row r="11" spans="1:56" s="220" customFormat="1" ht="15.95" customHeight="1" x14ac:dyDescent="0.15">
      <c r="A11" s="458"/>
      <c r="B11" s="459"/>
      <c r="C11" s="459"/>
      <c r="D11" s="459"/>
      <c r="E11" s="459"/>
      <c r="F11" s="460"/>
      <c r="G11" s="458"/>
      <c r="H11" s="459"/>
      <c r="I11" s="459"/>
      <c r="J11" s="459"/>
      <c r="K11" s="459"/>
      <c r="L11" s="460"/>
      <c r="M11" s="464"/>
      <c r="N11" s="465"/>
      <c r="O11" s="465"/>
      <c r="P11" s="465"/>
      <c r="Q11" s="465"/>
      <c r="R11" s="466"/>
      <c r="S11" s="514">
        <f>132*0.233*2</f>
        <v>61.512</v>
      </c>
      <c r="T11" s="515"/>
      <c r="U11" s="515"/>
      <c r="V11" s="515"/>
      <c r="W11" s="516"/>
      <c r="X11" s="470" t="s">
        <v>388</v>
      </c>
      <c r="Y11" s="471"/>
      <c r="Z11" s="472"/>
      <c r="AA11" s="452"/>
      <c r="AB11" s="453"/>
      <c r="AC11" s="453"/>
      <c r="AD11" s="453"/>
      <c r="AE11" s="454"/>
      <c r="AF11" s="452"/>
      <c r="AG11" s="453"/>
      <c r="AH11" s="453"/>
      <c r="AI11" s="453"/>
      <c r="AJ11" s="454"/>
      <c r="AK11" s="439"/>
      <c r="AL11" s="440"/>
      <c r="AM11" s="440"/>
      <c r="AN11" s="440"/>
      <c r="AO11" s="440"/>
      <c r="AP11" s="440"/>
      <c r="AQ11" s="440"/>
      <c r="AR11" s="441"/>
      <c r="AS11" s="511"/>
      <c r="AT11" s="512"/>
      <c r="AU11" s="521"/>
      <c r="AV11" s="219"/>
      <c r="AX11"/>
      <c r="AY11"/>
      <c r="AZ11"/>
      <c r="BA11"/>
      <c r="BB11"/>
      <c r="BC11"/>
      <c r="BD11"/>
    </row>
    <row r="12" spans="1:56" s="220" customFormat="1" ht="15.95" customHeight="1" x14ac:dyDescent="0.15">
      <c r="A12" s="455" t="s">
        <v>383</v>
      </c>
      <c r="B12" s="456"/>
      <c r="C12" s="456"/>
      <c r="D12" s="456"/>
      <c r="E12" s="456"/>
      <c r="F12" s="457"/>
      <c r="G12" s="455" t="s">
        <v>386</v>
      </c>
      <c r="H12" s="456"/>
      <c r="I12" s="456"/>
      <c r="J12" s="456"/>
      <c r="K12" s="456"/>
      <c r="L12" s="457"/>
      <c r="M12" s="461"/>
      <c r="N12" s="462"/>
      <c r="O12" s="462"/>
      <c r="P12" s="462"/>
      <c r="Q12" s="462"/>
      <c r="R12" s="463"/>
      <c r="S12" s="517"/>
      <c r="T12" s="518"/>
      <c r="U12" s="518"/>
      <c r="V12" s="518"/>
      <c r="W12" s="519"/>
      <c r="X12" s="433"/>
      <c r="Y12" s="434"/>
      <c r="Z12" s="435"/>
      <c r="AA12" s="436"/>
      <c r="AB12" s="437"/>
      <c r="AC12" s="437"/>
      <c r="AD12" s="437"/>
      <c r="AE12" s="438"/>
      <c r="AF12" s="436"/>
      <c r="AG12" s="437"/>
      <c r="AH12" s="437"/>
      <c r="AI12" s="437"/>
      <c r="AJ12" s="438"/>
      <c r="AK12" s="227"/>
      <c r="AL12" s="228"/>
      <c r="AM12" s="228"/>
      <c r="AN12" s="228"/>
      <c r="AO12" s="228"/>
      <c r="AP12" s="228"/>
      <c r="AQ12" s="228"/>
      <c r="AR12" s="229"/>
      <c r="AS12" s="508"/>
      <c r="AT12" s="509"/>
      <c r="AU12" s="520"/>
      <c r="AV12" s="219"/>
      <c r="AX12"/>
      <c r="AY12"/>
      <c r="AZ12"/>
      <c r="BA12"/>
      <c r="BB12"/>
      <c r="BC12"/>
      <c r="BD12"/>
    </row>
    <row r="13" spans="1:56" s="220" customFormat="1" ht="15.95" customHeight="1" x14ac:dyDescent="0.15">
      <c r="A13" s="458"/>
      <c r="B13" s="459"/>
      <c r="C13" s="459"/>
      <c r="D13" s="459"/>
      <c r="E13" s="459"/>
      <c r="F13" s="460"/>
      <c r="G13" s="458"/>
      <c r="H13" s="459"/>
      <c r="I13" s="459"/>
      <c r="J13" s="459"/>
      <c r="K13" s="459"/>
      <c r="L13" s="460"/>
      <c r="M13" s="464"/>
      <c r="N13" s="465"/>
      <c r="O13" s="465"/>
      <c r="P13" s="465"/>
      <c r="Q13" s="465"/>
      <c r="R13" s="466"/>
      <c r="S13" s="514"/>
      <c r="T13" s="515"/>
      <c r="U13" s="515"/>
      <c r="V13" s="515"/>
      <c r="W13" s="516"/>
      <c r="X13" s="470" t="s">
        <v>389</v>
      </c>
      <c r="Y13" s="471"/>
      <c r="Z13" s="472"/>
      <c r="AA13" s="452"/>
      <c r="AB13" s="453"/>
      <c r="AC13" s="453"/>
      <c r="AD13" s="453"/>
      <c r="AE13" s="454"/>
      <c r="AF13" s="452"/>
      <c r="AG13" s="453"/>
      <c r="AH13" s="453"/>
      <c r="AI13" s="453"/>
      <c r="AJ13" s="454"/>
      <c r="AK13" s="439"/>
      <c r="AL13" s="440"/>
      <c r="AM13" s="440"/>
      <c r="AN13" s="440"/>
      <c r="AO13" s="440"/>
      <c r="AP13" s="440"/>
      <c r="AQ13" s="440"/>
      <c r="AR13" s="441"/>
      <c r="AS13" s="511"/>
      <c r="AT13" s="512"/>
      <c r="AU13" s="521"/>
      <c r="AV13" s="219"/>
      <c r="AW13" s="198"/>
      <c r="AX13"/>
      <c r="AY13"/>
      <c r="AZ13"/>
      <c r="BA13"/>
      <c r="BB13"/>
      <c r="BC13"/>
      <c r="BD13"/>
    </row>
    <row r="14" spans="1:56" s="220" customFormat="1" ht="15.95" customHeight="1" x14ac:dyDescent="0.15">
      <c r="A14" s="455" t="s">
        <v>384</v>
      </c>
      <c r="B14" s="456"/>
      <c r="C14" s="456"/>
      <c r="D14" s="456"/>
      <c r="E14" s="456"/>
      <c r="F14" s="457"/>
      <c r="G14" s="455" t="s">
        <v>387</v>
      </c>
      <c r="H14" s="456"/>
      <c r="I14" s="456"/>
      <c r="J14" s="456"/>
      <c r="K14" s="456"/>
      <c r="L14" s="457"/>
      <c r="M14" s="461"/>
      <c r="N14" s="462"/>
      <c r="O14" s="462"/>
      <c r="P14" s="462"/>
      <c r="Q14" s="462"/>
      <c r="R14" s="463"/>
      <c r="S14" s="517"/>
      <c r="T14" s="518"/>
      <c r="U14" s="518"/>
      <c r="V14" s="518"/>
      <c r="W14" s="519"/>
      <c r="X14" s="433"/>
      <c r="Y14" s="434"/>
      <c r="Z14" s="435"/>
      <c r="AA14" s="436"/>
      <c r="AB14" s="437"/>
      <c r="AC14" s="437"/>
      <c r="AD14" s="437"/>
      <c r="AE14" s="438"/>
      <c r="AF14" s="436"/>
      <c r="AG14" s="437"/>
      <c r="AH14" s="437"/>
      <c r="AI14" s="437"/>
      <c r="AJ14" s="438"/>
      <c r="AK14" s="227"/>
      <c r="AL14" s="228"/>
      <c r="AM14" s="228"/>
      <c r="AN14" s="228"/>
      <c r="AO14" s="228"/>
      <c r="AP14" s="228"/>
      <c r="AQ14" s="228"/>
      <c r="AR14" s="229"/>
      <c r="AS14" s="508"/>
      <c r="AT14" s="509"/>
      <c r="AU14" s="520"/>
      <c r="AV14" s="219"/>
      <c r="AW14" s="198"/>
      <c r="AX14"/>
      <c r="AY14"/>
      <c r="AZ14"/>
      <c r="BA14"/>
      <c r="BB14"/>
      <c r="BC14"/>
      <c r="BD14"/>
    </row>
    <row r="15" spans="1:56" s="220" customFormat="1" ht="15.95" customHeight="1" x14ac:dyDescent="0.15">
      <c r="A15" s="458"/>
      <c r="B15" s="459"/>
      <c r="C15" s="459"/>
      <c r="D15" s="459"/>
      <c r="E15" s="459"/>
      <c r="F15" s="460"/>
      <c r="G15" s="458"/>
      <c r="H15" s="459"/>
      <c r="I15" s="459"/>
      <c r="J15" s="459"/>
      <c r="K15" s="459"/>
      <c r="L15" s="460"/>
      <c r="M15" s="464"/>
      <c r="N15" s="465"/>
      <c r="O15" s="465"/>
      <c r="P15" s="465"/>
      <c r="Q15" s="465"/>
      <c r="R15" s="466"/>
      <c r="S15" s="514">
        <f>2*0.233</f>
        <v>0.46600000000000003</v>
      </c>
      <c r="T15" s="515"/>
      <c r="U15" s="515"/>
      <c r="V15" s="515"/>
      <c r="W15" s="516"/>
      <c r="X15" s="470" t="s">
        <v>390</v>
      </c>
      <c r="Y15" s="471"/>
      <c r="Z15" s="472"/>
      <c r="AA15" s="452"/>
      <c r="AB15" s="453"/>
      <c r="AC15" s="453"/>
      <c r="AD15" s="453"/>
      <c r="AE15" s="454"/>
      <c r="AF15" s="452"/>
      <c r="AG15" s="453"/>
      <c r="AH15" s="453"/>
      <c r="AI15" s="453"/>
      <c r="AJ15" s="454"/>
      <c r="AK15" s="439"/>
      <c r="AL15" s="440"/>
      <c r="AM15" s="440"/>
      <c r="AN15" s="440"/>
      <c r="AO15" s="440"/>
      <c r="AP15" s="440"/>
      <c r="AQ15" s="440"/>
      <c r="AR15" s="441"/>
      <c r="AS15" s="511"/>
      <c r="AT15" s="512"/>
      <c r="AU15" s="521"/>
      <c r="AV15" s="219"/>
      <c r="AW15" s="198"/>
      <c r="AX15"/>
      <c r="AY15"/>
      <c r="AZ15"/>
      <c r="BA15"/>
      <c r="BB15"/>
      <c r="BC15"/>
      <c r="BD15"/>
    </row>
    <row r="16" spans="1:56" s="220" customFormat="1" ht="15.95" customHeight="1" x14ac:dyDescent="0.15">
      <c r="A16" s="455"/>
      <c r="B16" s="456"/>
      <c r="C16" s="456"/>
      <c r="D16" s="456"/>
      <c r="E16" s="456"/>
      <c r="F16" s="457"/>
      <c r="G16" s="455" t="s">
        <v>387</v>
      </c>
      <c r="H16" s="456"/>
      <c r="I16" s="456"/>
      <c r="J16" s="456"/>
      <c r="K16" s="456"/>
      <c r="L16" s="457"/>
      <c r="M16" s="461"/>
      <c r="N16" s="462"/>
      <c r="O16" s="462"/>
      <c r="P16" s="462"/>
      <c r="Q16" s="462"/>
      <c r="R16" s="463"/>
      <c r="S16" s="430"/>
      <c r="T16" s="431"/>
      <c r="U16" s="431"/>
      <c r="V16" s="431"/>
      <c r="W16" s="432"/>
      <c r="X16" s="433"/>
      <c r="Y16" s="434"/>
      <c r="Z16" s="435"/>
      <c r="AA16" s="436"/>
      <c r="AB16" s="437"/>
      <c r="AC16" s="437"/>
      <c r="AD16" s="437"/>
      <c r="AE16" s="438"/>
      <c r="AF16" s="436"/>
      <c r="AG16" s="437"/>
      <c r="AH16" s="437"/>
      <c r="AI16" s="437"/>
      <c r="AJ16" s="438"/>
      <c r="AK16" s="227"/>
      <c r="AL16" s="228"/>
      <c r="AM16" s="228"/>
      <c r="AN16" s="228"/>
      <c r="AO16" s="228"/>
      <c r="AP16" s="228"/>
      <c r="AQ16" s="228"/>
      <c r="AR16" s="229"/>
      <c r="AS16" s="473"/>
      <c r="AT16" s="474"/>
      <c r="AU16" s="611"/>
      <c r="AV16" s="219"/>
      <c r="AW16" s="198"/>
      <c r="AX16"/>
      <c r="AY16"/>
      <c r="AZ16"/>
      <c r="BA16"/>
      <c r="BB16"/>
      <c r="BC16"/>
      <c r="BD16"/>
    </row>
    <row r="17" spans="1:56" s="220" customFormat="1" ht="15.95" customHeight="1" x14ac:dyDescent="0.15">
      <c r="A17" s="458"/>
      <c r="B17" s="459"/>
      <c r="C17" s="459"/>
      <c r="D17" s="459"/>
      <c r="E17" s="459"/>
      <c r="F17" s="460"/>
      <c r="G17" s="458"/>
      <c r="H17" s="459"/>
      <c r="I17" s="459"/>
      <c r="J17" s="459"/>
      <c r="K17" s="459"/>
      <c r="L17" s="460"/>
      <c r="M17" s="464"/>
      <c r="N17" s="465"/>
      <c r="O17" s="465"/>
      <c r="P17" s="465"/>
      <c r="Q17" s="465"/>
      <c r="R17" s="466"/>
      <c r="S17" s="546">
        <v>1</v>
      </c>
      <c r="T17" s="547"/>
      <c r="U17" s="547"/>
      <c r="V17" s="547"/>
      <c r="W17" s="548"/>
      <c r="X17" s="470" t="s">
        <v>391</v>
      </c>
      <c r="Y17" s="471"/>
      <c r="Z17" s="472"/>
      <c r="AA17" s="452"/>
      <c r="AB17" s="453"/>
      <c r="AC17" s="453"/>
      <c r="AD17" s="453"/>
      <c r="AE17" s="454"/>
      <c r="AF17" s="452"/>
      <c r="AG17" s="453"/>
      <c r="AH17" s="453"/>
      <c r="AI17" s="453"/>
      <c r="AJ17" s="454"/>
      <c r="AK17" s="230"/>
      <c r="AL17" s="231"/>
      <c r="AM17" s="231"/>
      <c r="AN17" s="231"/>
      <c r="AO17" s="231"/>
      <c r="AP17" s="231"/>
      <c r="AQ17" s="231"/>
      <c r="AR17" s="232"/>
      <c r="AS17" s="476"/>
      <c r="AT17" s="477"/>
      <c r="AU17" s="612"/>
      <c r="AV17" s="219"/>
      <c r="AW17" s="198"/>
      <c r="AX17"/>
      <c r="AY17"/>
      <c r="AZ17"/>
      <c r="BA17"/>
      <c r="BB17"/>
      <c r="BC17"/>
      <c r="BD17"/>
    </row>
    <row r="18" spans="1:56" s="220" customFormat="1" ht="15.95" customHeight="1" x14ac:dyDescent="0.15">
      <c r="A18" s="455" t="s">
        <v>345</v>
      </c>
      <c r="B18" s="456"/>
      <c r="C18" s="456"/>
      <c r="D18" s="456"/>
      <c r="E18" s="456"/>
      <c r="F18" s="457"/>
      <c r="G18" s="461"/>
      <c r="H18" s="462"/>
      <c r="I18" s="462"/>
      <c r="J18" s="462"/>
      <c r="K18" s="462"/>
      <c r="L18" s="463"/>
      <c r="M18" s="461"/>
      <c r="N18" s="462"/>
      <c r="O18" s="462"/>
      <c r="P18" s="462"/>
      <c r="Q18" s="462"/>
      <c r="R18" s="463"/>
      <c r="S18" s="430"/>
      <c r="T18" s="431"/>
      <c r="U18" s="431"/>
      <c r="V18" s="431"/>
      <c r="W18" s="432"/>
      <c r="X18" s="433"/>
      <c r="Y18" s="434"/>
      <c r="Z18" s="435"/>
      <c r="AA18" s="436"/>
      <c r="AB18" s="437"/>
      <c r="AC18" s="437"/>
      <c r="AD18" s="437"/>
      <c r="AE18" s="438"/>
      <c r="AF18" s="436"/>
      <c r="AG18" s="437"/>
      <c r="AH18" s="437"/>
      <c r="AI18" s="437"/>
      <c r="AJ18" s="438"/>
      <c r="AK18" s="227"/>
      <c r="AL18" s="228"/>
      <c r="AM18" s="228"/>
      <c r="AN18" s="228"/>
      <c r="AO18" s="228"/>
      <c r="AP18" s="228"/>
      <c r="AQ18" s="228"/>
      <c r="AR18" s="229"/>
      <c r="AS18" s="473"/>
      <c r="AT18" s="474"/>
      <c r="AU18" s="611"/>
      <c r="AV18" s="219"/>
      <c r="AW18" s="198"/>
      <c r="AX18"/>
      <c r="AY18"/>
      <c r="AZ18"/>
      <c r="BA18"/>
      <c r="BB18"/>
      <c r="BC18"/>
      <c r="BD18"/>
    </row>
    <row r="19" spans="1:56" s="220" customFormat="1" ht="15.95" customHeight="1" x14ac:dyDescent="0.15">
      <c r="A19" s="480"/>
      <c r="B19" s="481"/>
      <c r="C19" s="481"/>
      <c r="D19" s="481"/>
      <c r="E19" s="481"/>
      <c r="F19" s="482"/>
      <c r="G19" s="483"/>
      <c r="H19" s="484"/>
      <c r="I19" s="484"/>
      <c r="J19" s="484"/>
      <c r="K19" s="484"/>
      <c r="L19" s="485"/>
      <c r="M19" s="483"/>
      <c r="N19" s="484"/>
      <c r="O19" s="484"/>
      <c r="P19" s="484"/>
      <c r="Q19" s="484"/>
      <c r="R19" s="485"/>
      <c r="S19" s="467">
        <v>1</v>
      </c>
      <c r="T19" s="468"/>
      <c r="U19" s="468"/>
      <c r="V19" s="468"/>
      <c r="W19" s="469"/>
      <c r="X19" s="613" t="s">
        <v>35</v>
      </c>
      <c r="Y19" s="471"/>
      <c r="Z19" s="472"/>
      <c r="AA19" s="452"/>
      <c r="AB19" s="453"/>
      <c r="AC19" s="453"/>
      <c r="AD19" s="453"/>
      <c r="AE19" s="454"/>
      <c r="AF19" s="452"/>
      <c r="AG19" s="453"/>
      <c r="AH19" s="453"/>
      <c r="AI19" s="453"/>
      <c r="AJ19" s="454"/>
      <c r="AK19" s="230"/>
      <c r="AL19" s="231"/>
      <c r="AM19" s="231"/>
      <c r="AN19" s="231"/>
      <c r="AO19" s="231"/>
      <c r="AP19" s="231"/>
      <c r="AQ19" s="231"/>
      <c r="AR19" s="232"/>
      <c r="AS19" s="476"/>
      <c r="AT19" s="477"/>
      <c r="AU19" s="612"/>
      <c r="AV19" s="219"/>
      <c r="AW19" s="198"/>
      <c r="AX19"/>
      <c r="AY19"/>
      <c r="AZ19"/>
      <c r="BA19"/>
      <c r="BB19"/>
      <c r="BC19"/>
      <c r="BD19"/>
    </row>
    <row r="20" spans="1:56" s="220" customFormat="1" ht="15.95" customHeight="1" x14ac:dyDescent="0.15">
      <c r="A20" s="455"/>
      <c r="B20" s="456"/>
      <c r="C20" s="456"/>
      <c r="D20" s="456"/>
      <c r="E20" s="456"/>
      <c r="F20" s="457"/>
      <c r="G20" s="455"/>
      <c r="H20" s="456"/>
      <c r="I20" s="456"/>
      <c r="J20" s="456"/>
      <c r="K20" s="456"/>
      <c r="L20" s="457"/>
      <c r="M20" s="461"/>
      <c r="N20" s="462"/>
      <c r="O20" s="462"/>
      <c r="P20" s="462"/>
      <c r="Q20" s="462"/>
      <c r="R20" s="463"/>
      <c r="S20" s="430"/>
      <c r="T20" s="431"/>
      <c r="U20" s="431"/>
      <c r="V20" s="431"/>
      <c r="W20" s="432"/>
      <c r="X20" s="433"/>
      <c r="Y20" s="434"/>
      <c r="Z20" s="435"/>
      <c r="AA20" s="436"/>
      <c r="AB20" s="437"/>
      <c r="AC20" s="437"/>
      <c r="AD20" s="437"/>
      <c r="AE20" s="438"/>
      <c r="AF20" s="436"/>
      <c r="AG20" s="437"/>
      <c r="AH20" s="437"/>
      <c r="AI20" s="437"/>
      <c r="AJ20" s="438"/>
      <c r="AK20" s="227"/>
      <c r="AL20" s="228"/>
      <c r="AM20" s="228"/>
      <c r="AN20" s="228"/>
      <c r="AO20" s="228"/>
      <c r="AP20" s="228"/>
      <c r="AQ20" s="228"/>
      <c r="AR20" s="229"/>
      <c r="AS20" s="473"/>
      <c r="AT20" s="474"/>
      <c r="AU20" s="611"/>
      <c r="AV20" s="219"/>
      <c r="AW20" s="198"/>
      <c r="AX20"/>
      <c r="AY20"/>
      <c r="AZ20"/>
      <c r="BA20"/>
      <c r="BB20"/>
      <c r="BC20"/>
      <c r="BD20"/>
    </row>
    <row r="21" spans="1:56" s="220" customFormat="1" ht="15.95" customHeight="1" x14ac:dyDescent="0.15">
      <c r="A21" s="458"/>
      <c r="B21" s="459"/>
      <c r="C21" s="459"/>
      <c r="D21" s="459"/>
      <c r="E21" s="459"/>
      <c r="F21" s="460"/>
      <c r="G21" s="458"/>
      <c r="H21" s="459"/>
      <c r="I21" s="459"/>
      <c r="J21" s="459"/>
      <c r="K21" s="459"/>
      <c r="L21" s="460"/>
      <c r="M21" s="464"/>
      <c r="N21" s="465"/>
      <c r="O21" s="465"/>
      <c r="P21" s="465"/>
      <c r="Q21" s="465"/>
      <c r="R21" s="466"/>
      <c r="S21" s="467"/>
      <c r="T21" s="468"/>
      <c r="U21" s="468"/>
      <c r="V21" s="468"/>
      <c r="W21" s="469"/>
      <c r="X21" s="470"/>
      <c r="Y21" s="471"/>
      <c r="Z21" s="472"/>
      <c r="AA21" s="452"/>
      <c r="AB21" s="453"/>
      <c r="AC21" s="453"/>
      <c r="AD21" s="453"/>
      <c r="AE21" s="454"/>
      <c r="AF21" s="452"/>
      <c r="AG21" s="453"/>
      <c r="AH21" s="453"/>
      <c r="AI21" s="453"/>
      <c r="AJ21" s="454"/>
      <c r="AK21" s="446"/>
      <c r="AL21" s="447"/>
      <c r="AM21" s="231"/>
      <c r="AN21" s="231"/>
      <c r="AO21" s="444"/>
      <c r="AP21" s="444"/>
      <c r="AQ21" s="444"/>
      <c r="AR21" s="445"/>
      <c r="AS21" s="476"/>
      <c r="AT21" s="477"/>
      <c r="AU21" s="612"/>
      <c r="AV21" s="219"/>
      <c r="AW21" s="198"/>
      <c r="AX21"/>
      <c r="AY21"/>
      <c r="AZ21"/>
      <c r="BA21"/>
      <c r="BB21"/>
      <c r="BC21"/>
      <c r="BD21"/>
    </row>
    <row r="22" spans="1:56" s="220" customFormat="1" ht="15.95" customHeight="1" x14ac:dyDescent="0.15">
      <c r="A22" s="455"/>
      <c r="B22" s="456"/>
      <c r="C22" s="456"/>
      <c r="D22" s="456"/>
      <c r="E22" s="456"/>
      <c r="F22" s="457"/>
      <c r="G22" s="461"/>
      <c r="H22" s="462"/>
      <c r="I22" s="462"/>
      <c r="J22" s="462"/>
      <c r="K22" s="462"/>
      <c r="L22" s="463"/>
      <c r="M22" s="461"/>
      <c r="N22" s="462"/>
      <c r="O22" s="462"/>
      <c r="P22" s="462"/>
      <c r="Q22" s="462"/>
      <c r="R22" s="463"/>
      <c r="S22" s="430"/>
      <c r="T22" s="431"/>
      <c r="U22" s="431"/>
      <c r="V22" s="431"/>
      <c r="W22" s="432"/>
      <c r="X22" s="433"/>
      <c r="Y22" s="434"/>
      <c r="Z22" s="435"/>
      <c r="AA22" s="436"/>
      <c r="AB22" s="437"/>
      <c r="AC22" s="437"/>
      <c r="AD22" s="437"/>
      <c r="AE22" s="438"/>
      <c r="AF22" s="436"/>
      <c r="AG22" s="437"/>
      <c r="AH22" s="437"/>
      <c r="AI22" s="437"/>
      <c r="AJ22" s="438"/>
      <c r="AK22" s="227"/>
      <c r="AL22" s="228"/>
      <c r="AM22" s="228"/>
      <c r="AN22" s="228"/>
      <c r="AO22" s="228"/>
      <c r="AP22" s="228"/>
      <c r="AQ22" s="228"/>
      <c r="AR22" s="229"/>
      <c r="AS22" s="473"/>
      <c r="AT22" s="474"/>
      <c r="AU22" s="611"/>
      <c r="AV22" s="219"/>
      <c r="AX22"/>
      <c r="AY22"/>
      <c r="AZ22"/>
      <c r="BA22"/>
      <c r="BB22"/>
      <c r="BC22"/>
      <c r="BD22"/>
    </row>
    <row r="23" spans="1:56" s="220" customFormat="1" ht="15.95" customHeight="1" x14ac:dyDescent="0.15">
      <c r="A23" s="458"/>
      <c r="B23" s="459"/>
      <c r="C23" s="459"/>
      <c r="D23" s="459"/>
      <c r="E23" s="459"/>
      <c r="F23" s="460"/>
      <c r="G23" s="464"/>
      <c r="H23" s="465"/>
      <c r="I23" s="465"/>
      <c r="J23" s="465"/>
      <c r="K23" s="465"/>
      <c r="L23" s="466"/>
      <c r="M23" s="464"/>
      <c r="N23" s="465"/>
      <c r="O23" s="465"/>
      <c r="P23" s="465"/>
      <c r="Q23" s="465"/>
      <c r="R23" s="466"/>
      <c r="S23" s="467"/>
      <c r="T23" s="468"/>
      <c r="U23" s="468"/>
      <c r="V23" s="468"/>
      <c r="W23" s="469"/>
      <c r="X23" s="470"/>
      <c r="Y23" s="471"/>
      <c r="Z23" s="472"/>
      <c r="AA23" s="452"/>
      <c r="AB23" s="453"/>
      <c r="AC23" s="453"/>
      <c r="AD23" s="453"/>
      <c r="AE23" s="454"/>
      <c r="AF23" s="452"/>
      <c r="AG23" s="453"/>
      <c r="AH23" s="453"/>
      <c r="AI23" s="453"/>
      <c r="AJ23" s="454"/>
      <c r="AK23" s="448"/>
      <c r="AL23" s="449"/>
      <c r="AM23" s="449"/>
      <c r="AN23" s="449"/>
      <c r="AO23" s="241"/>
      <c r="AP23" s="450"/>
      <c r="AQ23" s="450"/>
      <c r="AR23" s="451"/>
      <c r="AS23" s="476"/>
      <c r="AT23" s="477"/>
      <c r="AU23" s="612"/>
      <c r="AV23" s="219"/>
      <c r="AX23"/>
      <c r="AY23"/>
      <c r="AZ23"/>
      <c r="BA23"/>
      <c r="BB23"/>
      <c r="BC23"/>
      <c r="BD23"/>
    </row>
    <row r="24" spans="1:56" s="220" customFormat="1" ht="15.95" customHeight="1" x14ac:dyDescent="0.15">
      <c r="A24" s="455"/>
      <c r="B24" s="456"/>
      <c r="C24" s="456"/>
      <c r="D24" s="456"/>
      <c r="E24" s="456"/>
      <c r="F24" s="457"/>
      <c r="G24" s="461"/>
      <c r="H24" s="462"/>
      <c r="I24" s="462"/>
      <c r="J24" s="462"/>
      <c r="K24" s="462"/>
      <c r="L24" s="463"/>
      <c r="M24" s="461"/>
      <c r="N24" s="462"/>
      <c r="O24" s="462"/>
      <c r="P24" s="462"/>
      <c r="Q24" s="462"/>
      <c r="R24" s="463"/>
      <c r="S24" s="430"/>
      <c r="T24" s="431"/>
      <c r="U24" s="431"/>
      <c r="V24" s="431"/>
      <c r="W24" s="432"/>
      <c r="X24" s="433"/>
      <c r="Y24" s="434"/>
      <c r="Z24" s="435"/>
      <c r="AA24" s="436"/>
      <c r="AB24" s="437"/>
      <c r="AC24" s="437"/>
      <c r="AD24" s="437"/>
      <c r="AE24" s="438"/>
      <c r="AF24" s="436"/>
      <c r="AG24" s="437"/>
      <c r="AH24" s="437"/>
      <c r="AI24" s="437"/>
      <c r="AJ24" s="438"/>
      <c r="AK24" s="227"/>
      <c r="AL24" s="228"/>
      <c r="AM24" s="228"/>
      <c r="AN24" s="228"/>
      <c r="AO24" s="228"/>
      <c r="AP24" s="228"/>
      <c r="AQ24" s="228"/>
      <c r="AR24" s="229"/>
      <c r="AS24" s="473"/>
      <c r="AT24" s="474"/>
      <c r="AU24" s="611"/>
      <c r="AV24" s="219"/>
      <c r="AX24"/>
      <c r="AY24"/>
      <c r="AZ24"/>
      <c r="BA24"/>
      <c r="BB24"/>
      <c r="BC24"/>
      <c r="BD24"/>
    </row>
    <row r="25" spans="1:56" s="220" customFormat="1" ht="15.95" customHeight="1" x14ac:dyDescent="0.15">
      <c r="A25" s="458"/>
      <c r="B25" s="459"/>
      <c r="C25" s="459"/>
      <c r="D25" s="459"/>
      <c r="E25" s="459"/>
      <c r="F25" s="460"/>
      <c r="G25" s="464"/>
      <c r="H25" s="465"/>
      <c r="I25" s="465"/>
      <c r="J25" s="465"/>
      <c r="K25" s="465"/>
      <c r="L25" s="466"/>
      <c r="M25" s="464"/>
      <c r="N25" s="465"/>
      <c r="O25" s="465"/>
      <c r="P25" s="465"/>
      <c r="Q25" s="465"/>
      <c r="R25" s="466"/>
      <c r="S25" s="467"/>
      <c r="T25" s="468"/>
      <c r="U25" s="468"/>
      <c r="V25" s="468"/>
      <c r="W25" s="469"/>
      <c r="X25" s="470"/>
      <c r="Y25" s="471"/>
      <c r="Z25" s="472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  <c r="AK25" s="448"/>
      <c r="AL25" s="449"/>
      <c r="AM25" s="449"/>
      <c r="AN25" s="449"/>
      <c r="AO25" s="241"/>
      <c r="AP25" s="450"/>
      <c r="AQ25" s="450"/>
      <c r="AR25" s="451"/>
      <c r="AS25" s="476"/>
      <c r="AT25" s="477"/>
      <c r="AU25" s="612"/>
      <c r="AV25" s="219"/>
      <c r="AX25"/>
      <c r="AY25"/>
      <c r="AZ25"/>
      <c r="BA25"/>
      <c r="BB25"/>
      <c r="BC25"/>
      <c r="BD25"/>
    </row>
    <row r="26" spans="1:56" s="220" customFormat="1" ht="15.95" customHeight="1" x14ac:dyDescent="0.15">
      <c r="A26" s="455"/>
      <c r="B26" s="456"/>
      <c r="C26" s="456"/>
      <c r="D26" s="456"/>
      <c r="E26" s="456"/>
      <c r="F26" s="457"/>
      <c r="G26" s="461"/>
      <c r="H26" s="462"/>
      <c r="I26" s="462"/>
      <c r="J26" s="462"/>
      <c r="K26" s="462"/>
      <c r="L26" s="463"/>
      <c r="M26" s="461"/>
      <c r="N26" s="462"/>
      <c r="O26" s="462"/>
      <c r="P26" s="462"/>
      <c r="Q26" s="462"/>
      <c r="R26" s="463"/>
      <c r="S26" s="430"/>
      <c r="T26" s="431"/>
      <c r="U26" s="431"/>
      <c r="V26" s="431"/>
      <c r="W26" s="432"/>
      <c r="X26" s="433"/>
      <c r="Y26" s="434"/>
      <c r="Z26" s="435"/>
      <c r="AA26" s="436"/>
      <c r="AB26" s="437"/>
      <c r="AC26" s="437"/>
      <c r="AD26" s="437"/>
      <c r="AE26" s="438"/>
      <c r="AF26" s="436"/>
      <c r="AG26" s="437"/>
      <c r="AH26" s="437"/>
      <c r="AI26" s="437"/>
      <c r="AJ26" s="438"/>
      <c r="AK26" s="227"/>
      <c r="AL26" s="228"/>
      <c r="AM26" s="228"/>
      <c r="AN26" s="228"/>
      <c r="AO26" s="228"/>
      <c r="AP26" s="228"/>
      <c r="AQ26" s="228"/>
      <c r="AR26" s="229"/>
      <c r="AS26" s="473"/>
      <c r="AT26" s="474"/>
      <c r="AU26" s="611"/>
      <c r="AV26" s="219"/>
      <c r="AX26"/>
      <c r="AY26"/>
      <c r="AZ26"/>
      <c r="BA26"/>
      <c r="BB26"/>
      <c r="BC26"/>
      <c r="BD26"/>
    </row>
    <row r="27" spans="1:56" s="220" customFormat="1" ht="15.95" customHeight="1" x14ac:dyDescent="0.15">
      <c r="A27" s="458"/>
      <c r="B27" s="459"/>
      <c r="C27" s="459"/>
      <c r="D27" s="459"/>
      <c r="E27" s="459"/>
      <c r="F27" s="460"/>
      <c r="G27" s="464"/>
      <c r="H27" s="465"/>
      <c r="I27" s="465"/>
      <c r="J27" s="465"/>
      <c r="K27" s="465"/>
      <c r="L27" s="466"/>
      <c r="M27" s="464"/>
      <c r="N27" s="465"/>
      <c r="O27" s="465"/>
      <c r="P27" s="465"/>
      <c r="Q27" s="465"/>
      <c r="R27" s="466"/>
      <c r="S27" s="467"/>
      <c r="T27" s="468"/>
      <c r="U27" s="468"/>
      <c r="V27" s="468"/>
      <c r="W27" s="469"/>
      <c r="X27" s="470"/>
      <c r="Y27" s="471"/>
      <c r="Z27" s="472"/>
      <c r="AA27" s="452"/>
      <c r="AB27" s="453"/>
      <c r="AC27" s="453"/>
      <c r="AD27" s="453"/>
      <c r="AE27" s="454"/>
      <c r="AF27" s="452"/>
      <c r="AG27" s="453"/>
      <c r="AH27" s="453"/>
      <c r="AI27" s="453"/>
      <c r="AJ27" s="454"/>
      <c r="AK27" s="448"/>
      <c r="AL27" s="449"/>
      <c r="AM27" s="449"/>
      <c r="AN27" s="449"/>
      <c r="AO27" s="241"/>
      <c r="AP27" s="450"/>
      <c r="AQ27" s="450"/>
      <c r="AR27" s="451"/>
      <c r="AS27" s="476"/>
      <c r="AT27" s="477"/>
      <c r="AU27" s="612"/>
      <c r="AV27" s="219"/>
      <c r="AX27"/>
      <c r="AY27"/>
      <c r="AZ27"/>
      <c r="BA27"/>
      <c r="BB27"/>
      <c r="BC27"/>
      <c r="BD27"/>
    </row>
    <row r="28" spans="1:56" s="220" customFormat="1" ht="15.95" customHeight="1" x14ac:dyDescent="0.15">
      <c r="A28" s="455"/>
      <c r="B28" s="456"/>
      <c r="C28" s="456"/>
      <c r="D28" s="456"/>
      <c r="E28" s="456"/>
      <c r="F28" s="457"/>
      <c r="G28" s="461"/>
      <c r="H28" s="462"/>
      <c r="I28" s="462"/>
      <c r="J28" s="462"/>
      <c r="K28" s="462"/>
      <c r="L28" s="463"/>
      <c r="M28" s="461"/>
      <c r="N28" s="462"/>
      <c r="O28" s="462"/>
      <c r="P28" s="462"/>
      <c r="Q28" s="462"/>
      <c r="R28" s="463"/>
      <c r="S28" s="430"/>
      <c r="T28" s="431"/>
      <c r="U28" s="431"/>
      <c r="V28" s="431"/>
      <c r="W28" s="432"/>
      <c r="X28" s="433"/>
      <c r="Y28" s="434"/>
      <c r="Z28" s="435"/>
      <c r="AA28" s="436"/>
      <c r="AB28" s="437"/>
      <c r="AC28" s="437"/>
      <c r="AD28" s="437"/>
      <c r="AE28" s="438"/>
      <c r="AF28" s="436"/>
      <c r="AG28" s="437"/>
      <c r="AH28" s="437"/>
      <c r="AI28" s="437"/>
      <c r="AJ28" s="438"/>
      <c r="AK28" s="227"/>
      <c r="AL28" s="228"/>
      <c r="AM28" s="228"/>
      <c r="AN28" s="228"/>
      <c r="AO28" s="228"/>
      <c r="AP28" s="228"/>
      <c r="AQ28" s="228"/>
      <c r="AR28" s="229"/>
      <c r="AS28" s="473"/>
      <c r="AT28" s="474"/>
      <c r="AU28" s="611"/>
      <c r="AV28" s="219"/>
      <c r="AX28"/>
      <c r="AY28"/>
      <c r="AZ28"/>
      <c r="BA28"/>
      <c r="BB28"/>
      <c r="BC28"/>
      <c r="BD28"/>
    </row>
    <row r="29" spans="1:56" s="220" customFormat="1" ht="15.95" customHeight="1" x14ac:dyDescent="0.15">
      <c r="A29" s="458"/>
      <c r="B29" s="459"/>
      <c r="C29" s="459"/>
      <c r="D29" s="459"/>
      <c r="E29" s="459"/>
      <c r="F29" s="460"/>
      <c r="G29" s="464"/>
      <c r="H29" s="465"/>
      <c r="I29" s="465"/>
      <c r="J29" s="465"/>
      <c r="K29" s="465"/>
      <c r="L29" s="466"/>
      <c r="M29" s="464"/>
      <c r="N29" s="465"/>
      <c r="O29" s="465"/>
      <c r="P29" s="465"/>
      <c r="Q29" s="465"/>
      <c r="R29" s="466"/>
      <c r="S29" s="467"/>
      <c r="T29" s="468"/>
      <c r="U29" s="468"/>
      <c r="V29" s="468"/>
      <c r="W29" s="469"/>
      <c r="X29" s="470"/>
      <c r="Y29" s="471"/>
      <c r="Z29" s="472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  <c r="AK29" s="448"/>
      <c r="AL29" s="449"/>
      <c r="AM29" s="449"/>
      <c r="AN29" s="449"/>
      <c r="AO29" s="241"/>
      <c r="AP29" s="450"/>
      <c r="AQ29" s="450"/>
      <c r="AR29" s="451"/>
      <c r="AS29" s="476"/>
      <c r="AT29" s="477"/>
      <c r="AU29" s="612"/>
      <c r="AV29" s="219"/>
      <c r="AX29"/>
      <c r="AY29"/>
      <c r="AZ29"/>
      <c r="BA29"/>
      <c r="BB29"/>
      <c r="BC29"/>
      <c r="BD29"/>
    </row>
    <row r="30" spans="1:56" s="220" customFormat="1" ht="15.95" customHeight="1" x14ac:dyDescent="0.15">
      <c r="A30" s="455"/>
      <c r="B30" s="456"/>
      <c r="C30" s="456"/>
      <c r="D30" s="456"/>
      <c r="E30" s="456"/>
      <c r="F30" s="457"/>
      <c r="G30" s="500"/>
      <c r="H30" s="501"/>
      <c r="I30" s="501"/>
      <c r="J30" s="501"/>
      <c r="K30" s="501"/>
      <c r="L30" s="502"/>
      <c r="M30" s="500"/>
      <c r="N30" s="501"/>
      <c r="O30" s="501"/>
      <c r="P30" s="501"/>
      <c r="Q30" s="501"/>
      <c r="R30" s="502"/>
      <c r="S30" s="430"/>
      <c r="T30" s="431"/>
      <c r="U30" s="431"/>
      <c r="V30" s="431"/>
      <c r="W30" s="432"/>
      <c r="X30" s="433"/>
      <c r="Y30" s="434"/>
      <c r="Z30" s="435"/>
      <c r="AA30" s="436"/>
      <c r="AB30" s="437"/>
      <c r="AC30" s="437"/>
      <c r="AD30" s="437"/>
      <c r="AE30" s="438"/>
      <c r="AF30" s="436"/>
      <c r="AG30" s="437"/>
      <c r="AH30" s="437"/>
      <c r="AI30" s="437"/>
      <c r="AJ30" s="438"/>
      <c r="AK30" s="227"/>
      <c r="AL30" s="228"/>
      <c r="AM30" s="228"/>
      <c r="AN30" s="228"/>
      <c r="AO30" s="228"/>
      <c r="AP30" s="228"/>
      <c r="AQ30" s="228"/>
      <c r="AR30" s="229"/>
      <c r="AS30" s="473"/>
      <c r="AT30" s="474"/>
      <c r="AU30" s="611"/>
      <c r="AV30" s="219"/>
      <c r="AX30"/>
      <c r="AY30"/>
      <c r="AZ30"/>
      <c r="BA30"/>
      <c r="BB30"/>
      <c r="BC30"/>
      <c r="BD30"/>
    </row>
    <row r="31" spans="1:56" s="220" customFormat="1" ht="15.95" customHeight="1" x14ac:dyDescent="0.15">
      <c r="A31" s="458"/>
      <c r="B31" s="459"/>
      <c r="C31" s="459"/>
      <c r="D31" s="459"/>
      <c r="E31" s="459"/>
      <c r="F31" s="460"/>
      <c r="G31" s="503"/>
      <c r="H31" s="504"/>
      <c r="I31" s="504"/>
      <c r="J31" s="504"/>
      <c r="K31" s="504"/>
      <c r="L31" s="505"/>
      <c r="M31" s="503"/>
      <c r="N31" s="504"/>
      <c r="O31" s="504"/>
      <c r="P31" s="504"/>
      <c r="Q31" s="504"/>
      <c r="R31" s="505"/>
      <c r="S31" s="467"/>
      <c r="T31" s="468"/>
      <c r="U31" s="468"/>
      <c r="V31" s="468"/>
      <c r="W31" s="469"/>
      <c r="X31" s="470"/>
      <c r="Y31" s="471"/>
      <c r="Z31" s="472"/>
      <c r="AA31" s="452"/>
      <c r="AB31" s="453"/>
      <c r="AC31" s="453"/>
      <c r="AD31" s="453"/>
      <c r="AE31" s="454"/>
      <c r="AF31" s="452"/>
      <c r="AG31" s="453"/>
      <c r="AH31" s="453"/>
      <c r="AI31" s="453"/>
      <c r="AJ31" s="454"/>
      <c r="AK31" s="448"/>
      <c r="AL31" s="449"/>
      <c r="AM31" s="449"/>
      <c r="AN31" s="449"/>
      <c r="AO31" s="241"/>
      <c r="AP31" s="443"/>
      <c r="AQ31" s="443"/>
      <c r="AR31" s="479"/>
      <c r="AS31" s="476"/>
      <c r="AT31" s="477"/>
      <c r="AU31" s="612"/>
      <c r="AV31" s="219"/>
      <c r="AX31"/>
      <c r="AY31"/>
      <c r="AZ31"/>
      <c r="BA31"/>
      <c r="BB31"/>
      <c r="BC31"/>
      <c r="BD31"/>
    </row>
    <row r="32" spans="1:56" s="220" customFormat="1" ht="15.95" customHeight="1" x14ac:dyDescent="0.15">
      <c r="A32" s="455"/>
      <c r="B32" s="456"/>
      <c r="C32" s="456"/>
      <c r="D32" s="456"/>
      <c r="E32" s="456"/>
      <c r="F32" s="457"/>
      <c r="G32" s="461"/>
      <c r="H32" s="462"/>
      <c r="I32" s="462"/>
      <c r="J32" s="462"/>
      <c r="K32" s="462"/>
      <c r="L32" s="463"/>
      <c r="M32" s="461"/>
      <c r="N32" s="462"/>
      <c r="O32" s="462"/>
      <c r="P32" s="462"/>
      <c r="Q32" s="462"/>
      <c r="R32" s="463"/>
      <c r="S32" s="430"/>
      <c r="T32" s="431"/>
      <c r="U32" s="431"/>
      <c r="V32" s="431"/>
      <c r="W32" s="432"/>
      <c r="X32" s="433"/>
      <c r="Y32" s="434"/>
      <c r="Z32" s="435"/>
      <c r="AA32" s="436"/>
      <c r="AB32" s="437"/>
      <c r="AC32" s="437"/>
      <c r="AD32" s="437"/>
      <c r="AE32" s="438"/>
      <c r="AF32" s="436"/>
      <c r="AG32" s="437"/>
      <c r="AH32" s="437"/>
      <c r="AI32" s="437"/>
      <c r="AJ32" s="438"/>
      <c r="AK32" s="227"/>
      <c r="AL32" s="228"/>
      <c r="AM32" s="228"/>
      <c r="AN32" s="228"/>
      <c r="AO32" s="228"/>
      <c r="AP32" s="228"/>
      <c r="AQ32" s="228"/>
      <c r="AR32" s="229"/>
      <c r="AS32" s="473"/>
      <c r="AT32" s="474"/>
      <c r="AU32" s="611"/>
      <c r="AV32" s="219"/>
      <c r="AX32"/>
      <c r="AY32"/>
      <c r="AZ32"/>
      <c r="BA32"/>
      <c r="BB32"/>
      <c r="BC32"/>
      <c r="BD32"/>
    </row>
    <row r="33" spans="1:56" s="220" customFormat="1" ht="15.95" customHeight="1" x14ac:dyDescent="0.15">
      <c r="A33" s="458"/>
      <c r="B33" s="459"/>
      <c r="C33" s="459"/>
      <c r="D33" s="459"/>
      <c r="E33" s="459"/>
      <c r="F33" s="460"/>
      <c r="G33" s="464"/>
      <c r="H33" s="465"/>
      <c r="I33" s="465"/>
      <c r="J33" s="465"/>
      <c r="K33" s="465"/>
      <c r="L33" s="466"/>
      <c r="M33" s="464"/>
      <c r="N33" s="465"/>
      <c r="O33" s="465"/>
      <c r="P33" s="465"/>
      <c r="Q33" s="465"/>
      <c r="R33" s="466"/>
      <c r="S33" s="467"/>
      <c r="T33" s="468"/>
      <c r="U33" s="468"/>
      <c r="V33" s="468"/>
      <c r="W33" s="469"/>
      <c r="X33" s="470"/>
      <c r="Y33" s="471"/>
      <c r="Z33" s="472"/>
      <c r="AA33" s="452"/>
      <c r="AB33" s="453"/>
      <c r="AC33" s="453"/>
      <c r="AD33" s="453"/>
      <c r="AE33" s="454"/>
      <c r="AF33" s="452"/>
      <c r="AG33" s="453"/>
      <c r="AH33" s="453"/>
      <c r="AI33" s="453"/>
      <c r="AJ33" s="454"/>
      <c r="AK33" s="230"/>
      <c r="AL33" s="231"/>
      <c r="AM33" s="231"/>
      <c r="AN33" s="231"/>
      <c r="AO33" s="231"/>
      <c r="AP33" s="231"/>
      <c r="AQ33" s="231"/>
      <c r="AR33" s="232"/>
      <c r="AS33" s="476"/>
      <c r="AT33" s="477"/>
      <c r="AU33" s="612"/>
      <c r="AV33" s="219"/>
      <c r="AX33"/>
      <c r="AY33"/>
      <c r="AZ33"/>
      <c r="BA33"/>
      <c r="BB33"/>
      <c r="BC33"/>
      <c r="BD33"/>
    </row>
    <row r="34" spans="1:56" s="220" customFormat="1" ht="15.95" customHeight="1" x14ac:dyDescent="0.15">
      <c r="A34" s="455"/>
      <c r="B34" s="456"/>
      <c r="C34" s="456"/>
      <c r="D34" s="456"/>
      <c r="E34" s="456"/>
      <c r="F34" s="457"/>
      <c r="G34" s="565"/>
      <c r="H34" s="566"/>
      <c r="I34" s="566"/>
      <c r="J34" s="566"/>
      <c r="K34" s="566"/>
      <c r="L34" s="567"/>
      <c r="M34" s="486"/>
      <c r="N34" s="487"/>
      <c r="O34" s="487"/>
      <c r="P34" s="487"/>
      <c r="Q34" s="487"/>
      <c r="R34" s="488"/>
      <c r="S34" s="430"/>
      <c r="T34" s="431"/>
      <c r="U34" s="431"/>
      <c r="V34" s="431"/>
      <c r="W34" s="432"/>
      <c r="X34" s="433"/>
      <c r="Y34" s="434"/>
      <c r="Z34" s="435"/>
      <c r="AA34" s="436"/>
      <c r="AB34" s="437"/>
      <c r="AC34" s="437"/>
      <c r="AD34" s="437"/>
      <c r="AE34" s="438"/>
      <c r="AF34" s="436"/>
      <c r="AG34" s="437"/>
      <c r="AH34" s="437"/>
      <c r="AI34" s="437"/>
      <c r="AJ34" s="438"/>
      <c r="AK34" s="562"/>
      <c r="AL34" s="563"/>
      <c r="AM34" s="563"/>
      <c r="AN34" s="563"/>
      <c r="AO34" s="564"/>
      <c r="AP34" s="564"/>
      <c r="AQ34" s="564"/>
      <c r="AR34" s="571"/>
      <c r="AS34" s="473"/>
      <c r="AT34" s="474"/>
      <c r="AU34" s="611"/>
      <c r="AV34" s="219"/>
      <c r="AX34"/>
      <c r="AY34"/>
      <c r="AZ34"/>
      <c r="BA34"/>
      <c r="BB34"/>
      <c r="BC34"/>
      <c r="BD34"/>
    </row>
    <row r="35" spans="1:56" s="220" customFormat="1" ht="15.95" customHeight="1" x14ac:dyDescent="0.15">
      <c r="A35" s="458"/>
      <c r="B35" s="459"/>
      <c r="C35" s="459"/>
      <c r="D35" s="459"/>
      <c r="E35" s="459"/>
      <c r="F35" s="460"/>
      <c r="G35" s="568"/>
      <c r="H35" s="569"/>
      <c r="I35" s="569"/>
      <c r="J35" s="569"/>
      <c r="K35" s="569"/>
      <c r="L35" s="570"/>
      <c r="M35" s="489"/>
      <c r="N35" s="490"/>
      <c r="O35" s="490"/>
      <c r="P35" s="490"/>
      <c r="Q35" s="490"/>
      <c r="R35" s="491"/>
      <c r="S35" s="467"/>
      <c r="T35" s="468"/>
      <c r="U35" s="468"/>
      <c r="V35" s="468"/>
      <c r="W35" s="469"/>
      <c r="X35" s="470"/>
      <c r="Y35" s="471"/>
      <c r="Z35" s="472"/>
      <c r="AA35" s="452"/>
      <c r="AB35" s="453"/>
      <c r="AC35" s="453"/>
      <c r="AD35" s="453"/>
      <c r="AE35" s="454"/>
      <c r="AF35" s="452"/>
      <c r="AG35" s="453"/>
      <c r="AH35" s="453"/>
      <c r="AI35" s="453"/>
      <c r="AJ35" s="454"/>
      <c r="AK35" s="448"/>
      <c r="AL35" s="449"/>
      <c r="AM35" s="449"/>
      <c r="AN35" s="449"/>
      <c r="AO35" s="241"/>
      <c r="AP35" s="443"/>
      <c r="AQ35" s="443"/>
      <c r="AR35" s="479"/>
      <c r="AS35" s="476"/>
      <c r="AT35" s="477"/>
      <c r="AU35" s="612"/>
      <c r="AV35" s="219"/>
      <c r="AX35"/>
      <c r="AY35"/>
      <c r="AZ35"/>
      <c r="BA35"/>
      <c r="BB35"/>
      <c r="BC35"/>
      <c r="BD35"/>
    </row>
    <row r="36" spans="1:56" s="220" customFormat="1" ht="15.95" customHeight="1" x14ac:dyDescent="0.15">
      <c r="A36" s="455"/>
      <c r="B36" s="456"/>
      <c r="C36" s="456"/>
      <c r="D36" s="456"/>
      <c r="E36" s="456"/>
      <c r="F36" s="457"/>
      <c r="G36" s="461"/>
      <c r="H36" s="462"/>
      <c r="I36" s="462"/>
      <c r="J36" s="462"/>
      <c r="K36" s="462"/>
      <c r="L36" s="463"/>
      <c r="M36" s="461"/>
      <c r="N36" s="462"/>
      <c r="O36" s="462"/>
      <c r="P36" s="462"/>
      <c r="Q36" s="462"/>
      <c r="R36" s="463"/>
      <c r="S36" s="430"/>
      <c r="T36" s="431"/>
      <c r="U36" s="431"/>
      <c r="V36" s="431"/>
      <c r="W36" s="432"/>
      <c r="X36" s="433"/>
      <c r="Y36" s="434"/>
      <c r="Z36" s="435"/>
      <c r="AA36" s="436"/>
      <c r="AB36" s="437"/>
      <c r="AC36" s="437"/>
      <c r="AD36" s="437"/>
      <c r="AE36" s="438"/>
      <c r="AF36" s="436"/>
      <c r="AG36" s="437"/>
      <c r="AH36" s="437"/>
      <c r="AI36" s="437"/>
      <c r="AJ36" s="438"/>
      <c r="AK36" s="227"/>
      <c r="AL36" s="228"/>
      <c r="AM36" s="228"/>
      <c r="AN36" s="228"/>
      <c r="AO36" s="228"/>
      <c r="AP36" s="228"/>
      <c r="AQ36" s="228"/>
      <c r="AR36" s="229"/>
      <c r="AS36" s="473"/>
      <c r="AT36" s="474"/>
      <c r="AU36" s="611"/>
      <c r="AV36" s="219"/>
      <c r="AX36"/>
      <c r="AY36"/>
      <c r="AZ36"/>
      <c r="BA36"/>
      <c r="BB36"/>
      <c r="BC36"/>
      <c r="BD36"/>
    </row>
    <row r="37" spans="1:56" s="220" customFormat="1" ht="15.95" customHeight="1" x14ac:dyDescent="0.15">
      <c r="A37" s="480"/>
      <c r="B37" s="481"/>
      <c r="C37" s="481"/>
      <c r="D37" s="481"/>
      <c r="E37" s="481"/>
      <c r="F37" s="482"/>
      <c r="G37" s="483"/>
      <c r="H37" s="484"/>
      <c r="I37" s="484"/>
      <c r="J37" s="484"/>
      <c r="K37" s="484"/>
      <c r="L37" s="485"/>
      <c r="M37" s="483"/>
      <c r="N37" s="484"/>
      <c r="O37" s="484"/>
      <c r="P37" s="484"/>
      <c r="Q37" s="484"/>
      <c r="R37" s="485"/>
      <c r="S37" s="467"/>
      <c r="T37" s="468"/>
      <c r="U37" s="468"/>
      <c r="V37" s="468"/>
      <c r="W37" s="469"/>
      <c r="X37" s="470"/>
      <c r="Y37" s="471"/>
      <c r="Z37" s="472"/>
      <c r="AA37" s="452"/>
      <c r="AB37" s="453"/>
      <c r="AC37" s="453"/>
      <c r="AD37" s="453"/>
      <c r="AE37" s="454"/>
      <c r="AF37" s="452"/>
      <c r="AG37" s="453"/>
      <c r="AH37" s="453"/>
      <c r="AI37" s="453"/>
      <c r="AJ37" s="454"/>
      <c r="AK37" s="230"/>
      <c r="AL37" s="231"/>
      <c r="AM37" s="231"/>
      <c r="AN37" s="231"/>
      <c r="AO37" s="231"/>
      <c r="AP37" s="231"/>
      <c r="AQ37" s="231"/>
      <c r="AR37" s="232"/>
      <c r="AS37" s="476"/>
      <c r="AT37" s="477"/>
      <c r="AU37" s="612"/>
      <c r="AV37" s="219"/>
    </row>
    <row r="38" spans="1:56" s="220" customFormat="1" ht="15.95" customHeight="1" x14ac:dyDescent="0.15">
      <c r="A38" s="461"/>
      <c r="B38" s="462"/>
      <c r="C38" s="462"/>
      <c r="D38" s="462"/>
      <c r="E38" s="462"/>
      <c r="F38" s="463"/>
      <c r="G38" s="461"/>
      <c r="H38" s="462"/>
      <c r="I38" s="462"/>
      <c r="J38" s="462"/>
      <c r="K38" s="462"/>
      <c r="L38" s="463"/>
      <c r="M38" s="461"/>
      <c r="N38" s="462"/>
      <c r="O38" s="462"/>
      <c r="P38" s="462"/>
      <c r="Q38" s="462"/>
      <c r="R38" s="463"/>
      <c r="S38" s="430"/>
      <c r="T38" s="431"/>
      <c r="U38" s="431"/>
      <c r="V38" s="431"/>
      <c r="W38" s="432"/>
      <c r="X38" s="433"/>
      <c r="Y38" s="434"/>
      <c r="Z38" s="435"/>
      <c r="AA38" s="436"/>
      <c r="AB38" s="437"/>
      <c r="AC38" s="437"/>
      <c r="AD38" s="437"/>
      <c r="AE38" s="438"/>
      <c r="AF38" s="436"/>
      <c r="AG38" s="437"/>
      <c r="AH38" s="437"/>
      <c r="AI38" s="437"/>
      <c r="AJ38" s="438"/>
      <c r="AK38" s="227"/>
      <c r="AL38" s="228"/>
      <c r="AM38" s="228"/>
      <c r="AN38" s="228"/>
      <c r="AO38" s="228"/>
      <c r="AP38" s="228"/>
      <c r="AQ38" s="228"/>
      <c r="AR38" s="229"/>
      <c r="AS38" s="473"/>
      <c r="AT38" s="474"/>
      <c r="AU38" s="611"/>
      <c r="AV38" s="219"/>
    </row>
    <row r="39" spans="1:56" s="220" customFormat="1" ht="15.95" customHeight="1" x14ac:dyDescent="0.15">
      <c r="A39" s="464"/>
      <c r="B39" s="465"/>
      <c r="C39" s="465"/>
      <c r="D39" s="465"/>
      <c r="E39" s="465"/>
      <c r="F39" s="466"/>
      <c r="G39" s="464"/>
      <c r="H39" s="465"/>
      <c r="I39" s="465"/>
      <c r="J39" s="465"/>
      <c r="K39" s="465"/>
      <c r="L39" s="466"/>
      <c r="M39" s="464"/>
      <c r="N39" s="465"/>
      <c r="O39" s="465"/>
      <c r="P39" s="465"/>
      <c r="Q39" s="465"/>
      <c r="R39" s="466"/>
      <c r="S39" s="467"/>
      <c r="T39" s="468"/>
      <c r="U39" s="468"/>
      <c r="V39" s="468"/>
      <c r="W39" s="469"/>
      <c r="X39" s="470"/>
      <c r="Y39" s="471"/>
      <c r="Z39" s="472"/>
      <c r="AA39" s="452"/>
      <c r="AB39" s="453"/>
      <c r="AC39" s="453"/>
      <c r="AD39" s="453"/>
      <c r="AE39" s="454"/>
      <c r="AF39" s="452"/>
      <c r="AG39" s="453"/>
      <c r="AH39" s="453"/>
      <c r="AI39" s="453"/>
      <c r="AJ39" s="454"/>
      <c r="AK39" s="448"/>
      <c r="AL39" s="449"/>
      <c r="AM39" s="449"/>
      <c r="AN39" s="449"/>
      <c r="AO39" s="241"/>
      <c r="AP39" s="443"/>
      <c r="AQ39" s="443"/>
      <c r="AR39" s="479"/>
      <c r="AS39" s="476"/>
      <c r="AT39" s="477"/>
      <c r="AU39" s="612"/>
      <c r="AV39" s="219"/>
    </row>
    <row r="40" spans="1:56" s="219" customFormat="1" ht="15.95" customHeight="1" x14ac:dyDescent="0.15">
      <c r="A40" s="222"/>
      <c r="B40" s="222"/>
      <c r="C40" s="222"/>
      <c r="D40" s="222" t="s">
        <v>306</v>
      </c>
      <c r="E40" s="578">
        <v>19</v>
      </c>
      <c r="F40" s="578"/>
      <c r="G40" s="614" t="s">
        <v>307</v>
      </c>
      <c r="H40" s="614"/>
      <c r="I40" s="614"/>
      <c r="J40" s="614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615" t="s">
        <v>309</v>
      </c>
      <c r="AN40" s="615"/>
      <c r="AO40" s="615"/>
      <c r="AP40" s="615"/>
      <c r="AQ40" s="615"/>
      <c r="AR40" s="615"/>
      <c r="AS40" s="615"/>
      <c r="AT40" s="615"/>
      <c r="AU40" s="222"/>
    </row>
  </sheetData>
  <mergeCells count="223">
    <mergeCell ref="A36:F37"/>
    <mergeCell ref="G36:L37"/>
    <mergeCell ref="M36:R37"/>
    <mergeCell ref="S36:W36"/>
    <mergeCell ref="X36:Z36"/>
    <mergeCell ref="AA36:AE36"/>
    <mergeCell ref="E40:F40"/>
    <mergeCell ref="G40:J40"/>
    <mergeCell ref="AM40:AT40"/>
    <mergeCell ref="AF38:AJ38"/>
    <mergeCell ref="AS38:AU39"/>
    <mergeCell ref="S39:W39"/>
    <mergeCell ref="X39:Z39"/>
    <mergeCell ref="AA39:AE39"/>
    <mergeCell ref="AF39:AJ39"/>
    <mergeCell ref="AK39:AN39"/>
    <mergeCell ref="AP39:AR39"/>
    <mergeCell ref="A38:F39"/>
    <mergeCell ref="G38:L39"/>
    <mergeCell ref="M38:R39"/>
    <mergeCell ref="S38:W38"/>
    <mergeCell ref="X38:Z38"/>
    <mergeCell ref="AA38:AE38"/>
    <mergeCell ref="AA35:AE35"/>
    <mergeCell ref="AF35:AJ35"/>
    <mergeCell ref="AK35:AN35"/>
    <mergeCell ref="AP35:AR35"/>
    <mergeCell ref="AF36:AJ36"/>
    <mergeCell ref="AS36:AU37"/>
    <mergeCell ref="S37:W37"/>
    <mergeCell ref="X37:Z37"/>
    <mergeCell ref="AA37:AE37"/>
    <mergeCell ref="AF37:AJ37"/>
    <mergeCell ref="A34:F35"/>
    <mergeCell ref="G34:L35"/>
    <mergeCell ref="M34:R35"/>
    <mergeCell ref="S34:W34"/>
    <mergeCell ref="X34:Z34"/>
    <mergeCell ref="AA34:AE34"/>
    <mergeCell ref="AF32:AJ32"/>
    <mergeCell ref="AS32:AU33"/>
    <mergeCell ref="S33:W33"/>
    <mergeCell ref="X33:Z33"/>
    <mergeCell ref="AA33:AE33"/>
    <mergeCell ref="AF33:AJ33"/>
    <mergeCell ref="A32:F33"/>
    <mergeCell ref="G32:L33"/>
    <mergeCell ref="M32:R33"/>
    <mergeCell ref="S32:W32"/>
    <mergeCell ref="X32:Z32"/>
    <mergeCell ref="AA32:AE32"/>
    <mergeCell ref="AF34:AJ34"/>
    <mergeCell ref="AK34:AN34"/>
    <mergeCell ref="AO34:AR34"/>
    <mergeCell ref="AS34:AU35"/>
    <mergeCell ref="S35:W35"/>
    <mergeCell ref="X35:Z35"/>
    <mergeCell ref="AF30:AJ30"/>
    <mergeCell ref="AS30:AU31"/>
    <mergeCell ref="S31:W31"/>
    <mergeCell ref="X31:Z31"/>
    <mergeCell ref="AA31:AE31"/>
    <mergeCell ref="AF31:AJ31"/>
    <mergeCell ref="AK31:AN31"/>
    <mergeCell ref="AP31:AR31"/>
    <mergeCell ref="A30:F31"/>
    <mergeCell ref="G30:L31"/>
    <mergeCell ref="M30:R31"/>
    <mergeCell ref="S30:W30"/>
    <mergeCell ref="X30:Z30"/>
    <mergeCell ref="AA30:AE30"/>
    <mergeCell ref="AF28:AJ28"/>
    <mergeCell ref="AS28:AU29"/>
    <mergeCell ref="S29:W29"/>
    <mergeCell ref="X29:Z29"/>
    <mergeCell ref="AA29:AE29"/>
    <mergeCell ref="AF29:AJ29"/>
    <mergeCell ref="AK29:AN29"/>
    <mergeCell ref="AP29:AR29"/>
    <mergeCell ref="A28:F29"/>
    <mergeCell ref="G28:L29"/>
    <mergeCell ref="M28:R29"/>
    <mergeCell ref="S28:W28"/>
    <mergeCell ref="X28:Z28"/>
    <mergeCell ref="AA28:AE28"/>
    <mergeCell ref="AF26:AJ26"/>
    <mergeCell ref="AS26:AU27"/>
    <mergeCell ref="S27:W27"/>
    <mergeCell ref="X27:Z27"/>
    <mergeCell ref="AA27:AE27"/>
    <mergeCell ref="AF27:AJ27"/>
    <mergeCell ref="AK27:AN27"/>
    <mergeCell ref="AP27:AR27"/>
    <mergeCell ref="A26:F27"/>
    <mergeCell ref="G26:L27"/>
    <mergeCell ref="M26:R27"/>
    <mergeCell ref="S26:W26"/>
    <mergeCell ref="X26:Z26"/>
    <mergeCell ref="AA26:AE26"/>
    <mergeCell ref="AF24:AJ24"/>
    <mergeCell ref="AS24:AU25"/>
    <mergeCell ref="S25:W25"/>
    <mergeCell ref="X25:Z25"/>
    <mergeCell ref="AA25:AE25"/>
    <mergeCell ref="AF25:AJ25"/>
    <mergeCell ref="AK25:AN25"/>
    <mergeCell ref="AP25:AR25"/>
    <mergeCell ref="A24:F25"/>
    <mergeCell ref="G24:L25"/>
    <mergeCell ref="M24:R25"/>
    <mergeCell ref="S24:W24"/>
    <mergeCell ref="X24:Z24"/>
    <mergeCell ref="AA24:AE24"/>
    <mergeCell ref="AF22:AJ22"/>
    <mergeCell ref="AS22:AU23"/>
    <mergeCell ref="S23:W23"/>
    <mergeCell ref="X23:Z23"/>
    <mergeCell ref="AA23:AE23"/>
    <mergeCell ref="AF23:AJ23"/>
    <mergeCell ref="AK23:AN23"/>
    <mergeCell ref="AP23:AR23"/>
    <mergeCell ref="A22:F23"/>
    <mergeCell ref="G22:L23"/>
    <mergeCell ref="M22:R23"/>
    <mergeCell ref="S22:W22"/>
    <mergeCell ref="X22:Z22"/>
    <mergeCell ref="AA22:AE22"/>
    <mergeCell ref="AF20:AJ20"/>
    <mergeCell ref="AS20:AU21"/>
    <mergeCell ref="S21:W21"/>
    <mergeCell ref="X21:Z21"/>
    <mergeCell ref="AA21:AE21"/>
    <mergeCell ref="AF21:AJ21"/>
    <mergeCell ref="AK21:AL21"/>
    <mergeCell ref="AO21:AR21"/>
    <mergeCell ref="A20:F21"/>
    <mergeCell ref="G20:L21"/>
    <mergeCell ref="M20:R21"/>
    <mergeCell ref="S20:W20"/>
    <mergeCell ref="X20:Z20"/>
    <mergeCell ref="AA20:AE20"/>
    <mergeCell ref="AF18:AJ18"/>
    <mergeCell ref="AS18:AU19"/>
    <mergeCell ref="S19:W19"/>
    <mergeCell ref="X19:Z19"/>
    <mergeCell ref="AA19:AE19"/>
    <mergeCell ref="AF19:AJ19"/>
    <mergeCell ref="A18:F19"/>
    <mergeCell ref="G18:L19"/>
    <mergeCell ref="M18:R19"/>
    <mergeCell ref="S18:W18"/>
    <mergeCell ref="X18:Z18"/>
    <mergeCell ref="AA18:AE18"/>
    <mergeCell ref="AF16:AJ16"/>
    <mergeCell ref="AS16:AU17"/>
    <mergeCell ref="S17:W17"/>
    <mergeCell ref="X17:Z17"/>
    <mergeCell ref="AA17:AE17"/>
    <mergeCell ref="AF17:AJ17"/>
    <mergeCell ref="A16:F17"/>
    <mergeCell ref="G16:L17"/>
    <mergeCell ref="M16:R17"/>
    <mergeCell ref="S16:W16"/>
    <mergeCell ref="X16:Z16"/>
    <mergeCell ref="AA16:AE16"/>
    <mergeCell ref="AF14:AJ14"/>
    <mergeCell ref="AS14:AU15"/>
    <mergeCell ref="S15:W15"/>
    <mergeCell ref="X15:Z15"/>
    <mergeCell ref="AA15:AE15"/>
    <mergeCell ref="AF15:AJ15"/>
    <mergeCell ref="AK15:AR15"/>
    <mergeCell ref="A14:F15"/>
    <mergeCell ref="G14:L15"/>
    <mergeCell ref="M14:R15"/>
    <mergeCell ref="S14:W14"/>
    <mergeCell ref="X14:Z14"/>
    <mergeCell ref="AA14:AE14"/>
    <mergeCell ref="M1:AI3"/>
    <mergeCell ref="B3:L4"/>
    <mergeCell ref="B5:L6"/>
    <mergeCell ref="AK8:AR9"/>
    <mergeCell ref="AS8:AU9"/>
    <mergeCell ref="A10:F11"/>
    <mergeCell ref="G10:L11"/>
    <mergeCell ref="M10:R11"/>
    <mergeCell ref="S10:W10"/>
    <mergeCell ref="X10:Z10"/>
    <mergeCell ref="AA10:AE10"/>
    <mergeCell ref="AF10:AJ10"/>
    <mergeCell ref="AS10:AU11"/>
    <mergeCell ref="A8:F9"/>
    <mergeCell ref="G8:L9"/>
    <mergeCell ref="M8:R9"/>
    <mergeCell ref="S8:W9"/>
    <mergeCell ref="X8:Z9"/>
    <mergeCell ref="AA8:AE9"/>
    <mergeCell ref="AF8:AJ9"/>
    <mergeCell ref="S11:W11"/>
    <mergeCell ref="X11:Z11"/>
    <mergeCell ref="AA11:AE11"/>
    <mergeCell ref="AF11:AJ11"/>
    <mergeCell ref="AM6:AO6"/>
    <mergeCell ref="AP6:AQ6"/>
    <mergeCell ref="AR6:AS6"/>
    <mergeCell ref="M7:U7"/>
    <mergeCell ref="W7:AD7"/>
    <mergeCell ref="AF7:AL7"/>
    <mergeCell ref="A12:F13"/>
    <mergeCell ref="G12:L13"/>
    <mergeCell ref="M12:R13"/>
    <mergeCell ref="S12:W12"/>
    <mergeCell ref="X12:Z12"/>
    <mergeCell ref="AA12:AE12"/>
    <mergeCell ref="AF12:AJ12"/>
    <mergeCell ref="AS12:AU13"/>
    <mergeCell ref="S13:W13"/>
    <mergeCell ref="X13:Z13"/>
    <mergeCell ref="AA13:AE13"/>
    <mergeCell ref="AF13:AJ13"/>
    <mergeCell ref="AK13:AR13"/>
    <mergeCell ref="AK11:AR11"/>
    <mergeCell ref="AK10:AR10"/>
  </mergeCells>
  <phoneticPr fontId="3"/>
  <printOptions horizontalCentered="1" verticalCentered="1"/>
  <pageMargins left="0.59055118110236227" right="0.59055118110236227" top="1.3779527559055118" bottom="0.39370078740157483" header="0.31496062992125984" footer="0.31496062992125984"/>
  <pageSetup paperSize="9" scale="85" orientation="landscape" blackAndWhite="1" r:id="rId1"/>
  <headerFooter alignWithMargins="0"/>
  <rowBreaks count="1" manualBreakCount="1">
    <brk id="40" max="4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886"/>
  <sheetViews>
    <sheetView showZeros="0" view="pageBreakPreview" topLeftCell="A846" zoomScaleNormal="100" workbookViewId="0">
      <selection activeCell="C855" sqref="C855:E855"/>
    </sheetView>
  </sheetViews>
  <sheetFormatPr defaultRowHeight="13.5" x14ac:dyDescent="0.15"/>
  <cols>
    <col min="1" max="1" width="9" style="112"/>
    <col min="2" max="2" width="3.625" style="112" customWidth="1"/>
    <col min="3" max="4" width="12.625" style="112" customWidth="1"/>
    <col min="5" max="5" width="3.625" style="112" customWidth="1"/>
    <col min="6" max="6" width="6.625" style="112" customWidth="1"/>
    <col min="7" max="7" width="10.625" style="112" customWidth="1"/>
    <col min="8" max="8" width="7.625" style="113" customWidth="1"/>
    <col min="9" max="9" width="5.625" style="113" customWidth="1"/>
    <col min="10" max="14" width="5.625" style="112" customWidth="1"/>
    <col min="15" max="15" width="6.625" style="112" customWidth="1"/>
    <col min="16" max="16" width="10.625" style="112" customWidth="1"/>
    <col min="17" max="17" width="4.625" style="112" customWidth="1"/>
    <col min="18" max="18" width="2.625" style="112" customWidth="1"/>
    <col min="19" max="19" width="6.625" style="112" customWidth="1"/>
    <col min="20" max="25" width="5.625" style="112" customWidth="1"/>
    <col min="26" max="26" width="6.625" style="112" customWidth="1"/>
    <col min="27" max="27" width="10.625" style="112" customWidth="1"/>
    <col min="28" max="28" width="7.625" style="112" customWidth="1"/>
    <col min="29" max="34" width="5.625" style="112" customWidth="1"/>
    <col min="35" max="35" width="6.625" style="112" customWidth="1"/>
    <col min="36" max="36" width="10.625" style="112" customWidth="1"/>
    <col min="37" max="37" width="4.625" style="112" customWidth="1"/>
    <col min="38" max="38" width="2.625" style="112" customWidth="1"/>
    <col min="39" max="39" width="6.625" style="112" customWidth="1"/>
    <col min="40" max="16384" width="9" style="112"/>
  </cols>
  <sheetData>
    <row r="1" spans="2:39" x14ac:dyDescent="0.15">
      <c r="V1" s="114"/>
      <c r="X1" s="723"/>
      <c r="Y1" s="723"/>
      <c r="AB1" s="113"/>
      <c r="AC1" s="113"/>
      <c r="AJ1" s="723"/>
      <c r="AK1" s="723"/>
      <c r="AL1" s="723"/>
      <c r="AM1" s="723"/>
    </row>
    <row r="2" spans="2:39" ht="14.25" thickBot="1" x14ac:dyDescent="0.2"/>
    <row r="3" spans="2:39" customFormat="1" ht="20.100000000000001" customHeight="1" x14ac:dyDescent="0.15">
      <c r="B3" s="12"/>
      <c r="C3" s="13"/>
      <c r="D3" s="13"/>
      <c r="E3" s="14"/>
      <c r="F3" s="15"/>
      <c r="G3" s="689" t="s">
        <v>72</v>
      </c>
      <c r="H3" s="689"/>
      <c r="I3" s="689"/>
      <c r="J3" s="689"/>
      <c r="K3" s="689"/>
      <c r="L3" s="689"/>
      <c r="M3" s="689"/>
      <c r="N3" s="13"/>
      <c r="O3" s="13"/>
      <c r="P3" s="13"/>
      <c r="Q3" s="13"/>
      <c r="R3" s="13"/>
      <c r="S3" s="16"/>
    </row>
    <row r="4" spans="2:39" customFormat="1" ht="15.95" customHeight="1" x14ac:dyDescent="0.15">
      <c r="B4" s="17"/>
      <c r="C4" s="1"/>
      <c r="D4" s="1"/>
      <c r="E4" s="9"/>
      <c r="F4" s="7"/>
      <c r="G4" s="690"/>
      <c r="H4" s="690"/>
      <c r="I4" s="690"/>
      <c r="J4" s="690"/>
      <c r="K4" s="690"/>
      <c r="L4" s="690"/>
      <c r="M4" s="690"/>
      <c r="N4" s="1"/>
      <c r="O4" s="1"/>
      <c r="P4" s="1"/>
      <c r="Q4" s="1"/>
      <c r="R4" s="1"/>
      <c r="S4" s="18"/>
    </row>
    <row r="5" spans="2:39" customFormat="1" ht="15.95" customHeight="1" x14ac:dyDescent="0.3">
      <c r="B5" s="17"/>
      <c r="C5" s="693" t="s">
        <v>263</v>
      </c>
      <c r="D5" s="693"/>
      <c r="E5" s="693"/>
      <c r="F5" s="7"/>
      <c r="G5" s="8"/>
      <c r="H5" s="8"/>
      <c r="I5" s="8"/>
      <c r="J5" s="8"/>
      <c r="K5" s="8"/>
      <c r="L5" s="8"/>
      <c r="M5" s="8"/>
      <c r="N5" s="1"/>
      <c r="O5" s="1"/>
      <c r="P5" s="1"/>
      <c r="Q5" s="1"/>
      <c r="R5" s="1"/>
      <c r="S5" s="18"/>
    </row>
    <row r="6" spans="2:39" customFormat="1" ht="15.95" customHeight="1" x14ac:dyDescent="0.3">
      <c r="B6" s="17"/>
      <c r="C6" s="11"/>
      <c r="D6" s="11"/>
      <c r="E6" s="11"/>
      <c r="F6" s="7"/>
      <c r="G6" s="8"/>
      <c r="H6" s="8"/>
      <c r="I6" s="8"/>
      <c r="J6" s="8"/>
      <c r="K6" s="8"/>
      <c r="L6" s="8"/>
      <c r="M6" s="8"/>
      <c r="N6" s="1"/>
      <c r="O6" s="1"/>
      <c r="P6" s="1"/>
      <c r="Q6" s="1"/>
      <c r="R6" s="1"/>
      <c r="S6" s="18"/>
    </row>
    <row r="7" spans="2:39" customFormat="1" ht="15.95" customHeight="1" x14ac:dyDescent="0.15">
      <c r="B7" s="17"/>
      <c r="C7" s="693" t="s">
        <v>243</v>
      </c>
      <c r="D7" s="693"/>
      <c r="E7" s="693"/>
      <c r="F7" s="1"/>
      <c r="G7" s="1"/>
      <c r="H7" s="4"/>
      <c r="I7" s="4"/>
      <c r="J7" s="1"/>
      <c r="K7" s="1"/>
      <c r="L7" s="1"/>
      <c r="M7" s="1"/>
      <c r="N7" s="1"/>
      <c r="O7" s="1"/>
      <c r="P7" s="10" t="s">
        <v>264</v>
      </c>
      <c r="Q7" s="691" t="s">
        <v>71</v>
      </c>
      <c r="R7" s="691"/>
      <c r="S7" s="18"/>
    </row>
    <row r="8" spans="2:39" customFormat="1" ht="15.95" customHeight="1" x14ac:dyDescent="0.15">
      <c r="B8" s="19"/>
      <c r="C8" s="2"/>
      <c r="D8" s="2"/>
      <c r="E8" s="2"/>
      <c r="F8" s="2"/>
      <c r="G8" s="2"/>
      <c r="H8" s="692" t="s">
        <v>188</v>
      </c>
      <c r="I8" s="715"/>
      <c r="J8" s="1"/>
      <c r="K8" s="1"/>
      <c r="L8" s="1"/>
      <c r="M8" s="694"/>
      <c r="N8" s="694"/>
      <c r="O8" s="694"/>
      <c r="P8" s="1"/>
      <c r="Q8" s="1"/>
      <c r="R8" s="1"/>
      <c r="S8" s="18"/>
    </row>
    <row r="9" spans="2:39" customFormat="1" ht="15.95" customHeight="1" x14ac:dyDescent="0.15">
      <c r="B9" s="663" t="s">
        <v>63</v>
      </c>
      <c r="C9" s="695"/>
      <c r="D9" s="698" t="s">
        <v>64</v>
      </c>
      <c r="E9" s="695"/>
      <c r="F9" s="685" t="s">
        <v>65</v>
      </c>
      <c r="G9" s="700"/>
      <c r="H9" s="703" t="s">
        <v>66</v>
      </c>
      <c r="I9" s="704"/>
      <c r="J9" s="664" t="s">
        <v>61</v>
      </c>
      <c r="K9" s="685" t="s">
        <v>67</v>
      </c>
      <c r="L9" s="686"/>
      <c r="M9" s="685" t="s">
        <v>68</v>
      </c>
      <c r="N9" s="686"/>
      <c r="O9" s="685" t="s">
        <v>69</v>
      </c>
      <c r="P9" s="707"/>
      <c r="Q9" s="686"/>
      <c r="R9" s="685" t="s">
        <v>62</v>
      </c>
      <c r="S9" s="687"/>
    </row>
    <row r="10" spans="2:39" customFormat="1" ht="15.95" customHeight="1" x14ac:dyDescent="0.15">
      <c r="B10" s="696"/>
      <c r="C10" s="697"/>
      <c r="D10" s="699"/>
      <c r="E10" s="697"/>
      <c r="F10" s="701"/>
      <c r="G10" s="702"/>
      <c r="H10" s="705"/>
      <c r="I10" s="706"/>
      <c r="J10" s="637"/>
      <c r="K10" s="623"/>
      <c r="L10" s="677"/>
      <c r="M10" s="623"/>
      <c r="N10" s="677"/>
      <c r="O10" s="623"/>
      <c r="P10" s="708"/>
      <c r="Q10" s="677"/>
      <c r="R10" s="623"/>
      <c r="S10" s="688"/>
    </row>
    <row r="11" spans="2:39" customFormat="1" ht="15.95" customHeight="1" x14ac:dyDescent="0.15">
      <c r="B11" s="630"/>
      <c r="C11" s="631"/>
      <c r="D11" s="632"/>
      <c r="E11" s="631"/>
      <c r="F11" s="628"/>
      <c r="G11" s="633"/>
      <c r="H11" s="634"/>
      <c r="I11" s="635"/>
      <c r="J11" s="20"/>
      <c r="K11" s="616"/>
      <c r="L11" s="617"/>
      <c r="M11" s="616"/>
      <c r="N11" s="617"/>
      <c r="O11" s="625"/>
      <c r="P11" s="626"/>
      <c r="Q11" s="627"/>
      <c r="R11" s="628"/>
      <c r="S11" s="629"/>
    </row>
    <row r="12" spans="2:39" customFormat="1" ht="15.95" customHeight="1" x14ac:dyDescent="0.15">
      <c r="B12" s="636" t="s">
        <v>190</v>
      </c>
      <c r="C12" s="637"/>
      <c r="D12" s="676"/>
      <c r="E12" s="637"/>
      <c r="F12" s="623"/>
      <c r="G12" s="677"/>
      <c r="H12" s="678"/>
      <c r="I12" s="679"/>
      <c r="J12" s="21"/>
      <c r="K12" s="671"/>
      <c r="L12" s="672"/>
      <c r="M12" s="671">
        <f>SUM(M14:N20)</f>
        <v>0</v>
      </c>
      <c r="N12" s="672"/>
      <c r="O12" s="680"/>
      <c r="P12" s="674"/>
      <c r="Q12" s="675"/>
      <c r="R12" s="623"/>
      <c r="S12" s="624"/>
    </row>
    <row r="13" spans="2:39" customFormat="1" ht="15.95" customHeight="1" x14ac:dyDescent="0.15">
      <c r="B13" s="630"/>
      <c r="C13" s="631"/>
      <c r="D13" s="632"/>
      <c r="E13" s="631"/>
      <c r="F13" s="628"/>
      <c r="G13" s="633"/>
      <c r="H13" s="634"/>
      <c r="I13" s="635"/>
      <c r="J13" s="20"/>
      <c r="K13" s="616"/>
      <c r="L13" s="617"/>
      <c r="M13" s="616"/>
      <c r="N13" s="617"/>
      <c r="O13" s="625"/>
      <c r="P13" s="626"/>
      <c r="Q13" s="627"/>
      <c r="R13" s="628"/>
      <c r="S13" s="629"/>
    </row>
    <row r="14" spans="2:39" customFormat="1" ht="15.95" customHeight="1" x14ac:dyDescent="0.15">
      <c r="B14" s="636"/>
      <c r="C14" s="637"/>
      <c r="D14" s="676" t="s">
        <v>208</v>
      </c>
      <c r="E14" s="637"/>
      <c r="F14" s="623"/>
      <c r="G14" s="677"/>
      <c r="H14" s="678"/>
      <c r="I14" s="679"/>
      <c r="J14" s="21" t="s">
        <v>73</v>
      </c>
      <c r="K14" s="671"/>
      <c r="L14" s="672"/>
      <c r="M14" s="671">
        <f>ROUNDDOWN(H14*K14,0)</f>
        <v>0</v>
      </c>
      <c r="N14" s="672"/>
      <c r="O14" s="673"/>
      <c r="P14" s="674"/>
      <c r="Q14" s="675"/>
      <c r="R14" s="623"/>
      <c r="S14" s="624"/>
    </row>
    <row r="15" spans="2:39" customFormat="1" ht="15.95" customHeight="1" x14ac:dyDescent="0.15">
      <c r="B15" s="630"/>
      <c r="C15" s="631"/>
      <c r="D15" s="632"/>
      <c r="E15" s="631"/>
      <c r="F15" s="628"/>
      <c r="G15" s="633"/>
      <c r="H15" s="634"/>
      <c r="I15" s="635"/>
      <c r="J15" s="20"/>
      <c r="K15" s="616"/>
      <c r="L15" s="617"/>
      <c r="M15" s="616"/>
      <c r="N15" s="617"/>
      <c r="O15" s="625"/>
      <c r="P15" s="626"/>
      <c r="Q15" s="627"/>
      <c r="R15" s="628"/>
      <c r="S15" s="629"/>
    </row>
    <row r="16" spans="2:39" customFormat="1" ht="15.95" customHeight="1" x14ac:dyDescent="0.15">
      <c r="B16" s="636"/>
      <c r="C16" s="637"/>
      <c r="D16" s="676" t="s">
        <v>191</v>
      </c>
      <c r="E16" s="637"/>
      <c r="F16" s="623"/>
      <c r="G16" s="677"/>
      <c r="H16" s="678"/>
      <c r="I16" s="679"/>
      <c r="J16" s="23" t="s">
        <v>193</v>
      </c>
      <c r="K16" s="671"/>
      <c r="L16" s="672"/>
      <c r="M16" s="671">
        <f>ROUNDDOWN(H16*K16,0)</f>
        <v>0</v>
      </c>
      <c r="N16" s="672"/>
      <c r="O16" s="680"/>
      <c r="P16" s="674"/>
      <c r="Q16" s="675"/>
      <c r="R16" s="623"/>
      <c r="S16" s="624"/>
    </row>
    <row r="17" spans="2:20" customFormat="1" ht="15.95" customHeight="1" x14ac:dyDescent="0.15">
      <c r="B17" s="630"/>
      <c r="C17" s="631"/>
      <c r="D17" s="632"/>
      <c r="E17" s="631"/>
      <c r="F17" s="628"/>
      <c r="G17" s="633"/>
      <c r="H17" s="634"/>
      <c r="I17" s="635"/>
      <c r="J17" s="20"/>
      <c r="K17" s="616"/>
      <c r="L17" s="617"/>
      <c r="M17" s="616"/>
      <c r="N17" s="617"/>
      <c r="O17" s="625"/>
      <c r="P17" s="626"/>
      <c r="Q17" s="627"/>
      <c r="R17" s="628"/>
      <c r="S17" s="629"/>
    </row>
    <row r="18" spans="2:20" customFormat="1" ht="15.95" customHeight="1" x14ac:dyDescent="0.15">
      <c r="B18" s="636"/>
      <c r="C18" s="637"/>
      <c r="D18" s="676" t="s">
        <v>192</v>
      </c>
      <c r="E18" s="637"/>
      <c r="F18" s="623"/>
      <c r="G18" s="677"/>
      <c r="H18" s="678"/>
      <c r="I18" s="679"/>
      <c r="J18" s="21" t="s">
        <v>193</v>
      </c>
      <c r="K18" s="671"/>
      <c r="L18" s="672"/>
      <c r="M18" s="671">
        <f>ROUNDDOWN(H18*K18,0)</f>
        <v>0</v>
      </c>
      <c r="N18" s="672"/>
      <c r="O18" s="680"/>
      <c r="P18" s="674"/>
      <c r="Q18" s="675"/>
      <c r="R18" s="623"/>
      <c r="S18" s="624"/>
    </row>
    <row r="19" spans="2:20" customFormat="1" ht="15.95" customHeight="1" x14ac:dyDescent="0.15">
      <c r="B19" s="630"/>
      <c r="C19" s="631"/>
      <c r="D19" s="632"/>
      <c r="E19" s="631"/>
      <c r="F19" s="628"/>
      <c r="G19" s="633"/>
      <c r="H19" s="634"/>
      <c r="I19" s="635"/>
      <c r="J19" s="20"/>
      <c r="K19" s="616"/>
      <c r="L19" s="617"/>
      <c r="M19" s="616"/>
      <c r="N19" s="617"/>
      <c r="O19" s="625"/>
      <c r="P19" s="626"/>
      <c r="Q19" s="627"/>
      <c r="R19" s="628"/>
      <c r="S19" s="629"/>
    </row>
    <row r="20" spans="2:20" customFormat="1" ht="15.95" customHeight="1" x14ac:dyDescent="0.15">
      <c r="B20" s="636"/>
      <c r="C20" s="637"/>
      <c r="D20" s="676" t="s">
        <v>194</v>
      </c>
      <c r="E20" s="637"/>
      <c r="F20" s="623"/>
      <c r="G20" s="677"/>
      <c r="H20" s="678"/>
      <c r="I20" s="679"/>
      <c r="J20" s="21" t="s">
        <v>164</v>
      </c>
      <c r="K20" s="671"/>
      <c r="L20" s="672"/>
      <c r="M20" s="671">
        <f>ROUNDDOWN(H20*K20,0)</f>
        <v>0</v>
      </c>
      <c r="N20" s="672"/>
      <c r="O20" s="680"/>
      <c r="P20" s="674"/>
      <c r="Q20" s="675"/>
      <c r="R20" s="623"/>
      <c r="S20" s="624"/>
    </row>
    <row r="21" spans="2:20" customFormat="1" ht="15.95" customHeight="1" x14ac:dyDescent="0.15">
      <c r="B21" s="630"/>
      <c r="C21" s="631"/>
      <c r="D21" s="632"/>
      <c r="E21" s="631"/>
      <c r="F21" s="628"/>
      <c r="G21" s="633"/>
      <c r="H21" s="634"/>
      <c r="I21" s="635"/>
      <c r="J21" s="20"/>
      <c r="K21" s="616"/>
      <c r="L21" s="617"/>
      <c r="M21" s="616"/>
      <c r="N21" s="617"/>
      <c r="O21" s="625"/>
      <c r="P21" s="626"/>
      <c r="Q21" s="627"/>
      <c r="R21" s="628"/>
      <c r="S21" s="629"/>
    </row>
    <row r="22" spans="2:20" customFormat="1" ht="15.95" customHeight="1" x14ac:dyDescent="0.15">
      <c r="B22" s="636" t="s">
        <v>209</v>
      </c>
      <c r="C22" s="637"/>
      <c r="D22" s="676" t="s">
        <v>83</v>
      </c>
      <c r="E22" s="637"/>
      <c r="F22" s="623"/>
      <c r="G22" s="677"/>
      <c r="H22" s="678"/>
      <c r="I22" s="679"/>
      <c r="J22" s="21" t="s">
        <v>166</v>
      </c>
      <c r="K22" s="671"/>
      <c r="L22" s="672"/>
      <c r="M22" s="671">
        <f>ROUNDDOWN(H22*K22,0)</f>
        <v>0</v>
      </c>
      <c r="N22" s="672"/>
      <c r="O22" s="680"/>
      <c r="P22" s="674"/>
      <c r="Q22" s="675"/>
      <c r="R22" s="623"/>
      <c r="S22" s="624"/>
    </row>
    <row r="23" spans="2:20" customFormat="1" ht="15.95" customHeight="1" x14ac:dyDescent="0.15">
      <c r="B23" s="630"/>
      <c r="C23" s="631"/>
      <c r="D23" s="632"/>
      <c r="E23" s="631"/>
      <c r="F23" s="628"/>
      <c r="G23" s="633"/>
      <c r="H23" s="634"/>
      <c r="I23" s="635"/>
      <c r="J23" s="20"/>
      <c r="K23" s="616"/>
      <c r="L23" s="617"/>
      <c r="M23" s="616"/>
      <c r="N23" s="617"/>
      <c r="O23" s="625"/>
      <c r="P23" s="626"/>
      <c r="Q23" s="627"/>
      <c r="R23" s="628"/>
      <c r="S23" s="629"/>
    </row>
    <row r="24" spans="2:20" customFormat="1" ht="15.95" customHeight="1" x14ac:dyDescent="0.15">
      <c r="B24" s="636" t="s">
        <v>195</v>
      </c>
      <c r="C24" s="637"/>
      <c r="D24" s="676"/>
      <c r="E24" s="637"/>
      <c r="F24" s="623"/>
      <c r="G24" s="677"/>
      <c r="H24" s="678">
        <v>1</v>
      </c>
      <c r="I24" s="679"/>
      <c r="J24" s="21" t="s">
        <v>75</v>
      </c>
      <c r="K24" s="718" t="s">
        <v>196</v>
      </c>
      <c r="L24" s="672"/>
      <c r="M24" s="671">
        <f>ROUNDDOWN(M12*3%,0)</f>
        <v>0</v>
      </c>
      <c r="N24" s="672"/>
      <c r="O24" s="680"/>
      <c r="P24" s="674"/>
      <c r="Q24" s="675"/>
      <c r="R24" s="623"/>
      <c r="S24" s="624"/>
    </row>
    <row r="25" spans="2:20" customFormat="1" ht="15.95" customHeight="1" x14ac:dyDescent="0.15">
      <c r="B25" s="630"/>
      <c r="C25" s="631"/>
      <c r="D25" s="632"/>
      <c r="E25" s="631"/>
      <c r="F25" s="628"/>
      <c r="G25" s="633"/>
      <c r="H25" s="634"/>
      <c r="I25" s="635"/>
      <c r="J25" s="20"/>
      <c r="K25" s="616"/>
      <c r="L25" s="617"/>
      <c r="M25" s="616"/>
      <c r="N25" s="617"/>
      <c r="O25" s="625"/>
      <c r="P25" s="626"/>
      <c r="Q25" s="627"/>
      <c r="R25" s="628"/>
      <c r="S25" s="629"/>
    </row>
    <row r="26" spans="2:20" customFormat="1" ht="15.95" customHeight="1" x14ac:dyDescent="0.15">
      <c r="B26" s="636" t="s">
        <v>265</v>
      </c>
      <c r="C26" s="637"/>
      <c r="D26" s="676"/>
      <c r="E26" s="637"/>
      <c r="F26" s="623"/>
      <c r="G26" s="677"/>
      <c r="H26" s="678">
        <v>1</v>
      </c>
      <c r="I26" s="679"/>
      <c r="J26" s="21" t="s">
        <v>266</v>
      </c>
      <c r="K26" s="718" t="s">
        <v>267</v>
      </c>
      <c r="L26" s="672"/>
      <c r="M26" s="671">
        <f>ROUNDDOWN(M12*5%,0)</f>
        <v>0</v>
      </c>
      <c r="N26" s="672"/>
      <c r="O26" s="680"/>
      <c r="P26" s="674"/>
      <c r="Q26" s="675"/>
      <c r="R26" s="623"/>
      <c r="S26" s="624"/>
    </row>
    <row r="27" spans="2:20" customFormat="1" ht="15.95" customHeight="1" x14ac:dyDescent="0.15">
      <c r="B27" s="630"/>
      <c r="C27" s="631"/>
      <c r="D27" s="632"/>
      <c r="E27" s="631"/>
      <c r="F27" s="628"/>
      <c r="G27" s="633"/>
      <c r="H27" s="634"/>
      <c r="I27" s="635"/>
      <c r="J27" s="20"/>
      <c r="K27" s="616"/>
      <c r="L27" s="617"/>
      <c r="M27" s="616"/>
      <c r="N27" s="617"/>
      <c r="O27" s="625"/>
      <c r="P27" s="626"/>
      <c r="Q27" s="627"/>
      <c r="R27" s="628"/>
      <c r="S27" s="629"/>
    </row>
    <row r="28" spans="2:20" customFormat="1" ht="15.95" customHeight="1" x14ac:dyDescent="0.15">
      <c r="B28" s="636" t="s">
        <v>197</v>
      </c>
      <c r="C28" s="637"/>
      <c r="D28" s="676"/>
      <c r="E28" s="637"/>
      <c r="F28" s="623"/>
      <c r="G28" s="677"/>
      <c r="H28" s="678">
        <v>1</v>
      </c>
      <c r="I28" s="679"/>
      <c r="J28" s="21" t="s">
        <v>74</v>
      </c>
      <c r="K28" s="718" t="s">
        <v>198</v>
      </c>
      <c r="L28" s="672"/>
      <c r="M28" s="671">
        <f>ROUNDDOWN(M12*3.5%,0)</f>
        <v>0</v>
      </c>
      <c r="N28" s="672"/>
      <c r="O28" s="680"/>
      <c r="P28" s="674"/>
      <c r="Q28" s="675"/>
      <c r="R28" s="623"/>
      <c r="S28" s="624"/>
    </row>
    <row r="29" spans="2:20" customFormat="1" ht="15.95" customHeight="1" x14ac:dyDescent="0.15">
      <c r="B29" s="630"/>
      <c r="C29" s="631"/>
      <c r="D29" s="632"/>
      <c r="E29" s="631"/>
      <c r="F29" s="628"/>
      <c r="G29" s="633"/>
      <c r="H29" s="634"/>
      <c r="I29" s="635"/>
      <c r="J29" s="20"/>
      <c r="K29" s="616"/>
      <c r="L29" s="617"/>
      <c r="M29" s="616"/>
      <c r="N29" s="617"/>
      <c r="O29" s="625"/>
      <c r="P29" s="626"/>
      <c r="Q29" s="627"/>
      <c r="R29" s="628"/>
      <c r="S29" s="629"/>
    </row>
    <row r="30" spans="2:20" customFormat="1" ht="15.95" customHeight="1" x14ac:dyDescent="0.15">
      <c r="B30" s="636" t="s">
        <v>199</v>
      </c>
      <c r="C30" s="637"/>
      <c r="D30" s="676"/>
      <c r="E30" s="637"/>
      <c r="F30" s="623"/>
      <c r="G30" s="677"/>
      <c r="H30" s="678">
        <v>1</v>
      </c>
      <c r="I30" s="679"/>
      <c r="J30" s="21" t="s">
        <v>169</v>
      </c>
      <c r="K30" s="718" t="s">
        <v>200</v>
      </c>
      <c r="L30" s="672"/>
      <c r="M30" s="671">
        <f>ROUNDDOWN((M12+M22+M24)*0.09,0)</f>
        <v>0</v>
      </c>
      <c r="N30" s="672"/>
      <c r="O30" s="680"/>
      <c r="P30" s="674"/>
      <c r="Q30" s="675"/>
      <c r="R30" s="623"/>
      <c r="S30" s="624"/>
      <c r="T30" s="5">
        <f>M12+M22+M24</f>
        <v>0</v>
      </c>
    </row>
    <row r="31" spans="2:20" customFormat="1" ht="15.95" customHeight="1" x14ac:dyDescent="0.15">
      <c r="B31" s="630"/>
      <c r="C31" s="631"/>
      <c r="D31" s="632"/>
      <c r="E31" s="631"/>
      <c r="F31" s="628"/>
      <c r="G31" s="633"/>
      <c r="H31" s="634"/>
      <c r="I31" s="635"/>
      <c r="J31" s="20"/>
      <c r="K31" s="616"/>
      <c r="L31" s="617"/>
      <c r="M31" s="616"/>
      <c r="N31" s="617"/>
      <c r="O31" s="625"/>
      <c r="P31" s="626"/>
      <c r="Q31" s="627"/>
      <c r="R31" s="628"/>
      <c r="S31" s="629"/>
    </row>
    <row r="32" spans="2:20" customFormat="1" ht="15.95" customHeight="1" x14ac:dyDescent="0.15">
      <c r="B32" s="636" t="s">
        <v>201</v>
      </c>
      <c r="C32" s="637"/>
      <c r="D32" s="676"/>
      <c r="E32" s="637"/>
      <c r="F32" s="623"/>
      <c r="G32" s="677"/>
      <c r="H32" s="678"/>
      <c r="I32" s="679"/>
      <c r="J32" s="21"/>
      <c r="K32" s="671"/>
      <c r="L32" s="672"/>
      <c r="M32" s="671">
        <f>SUM(M14:N30)</f>
        <v>0</v>
      </c>
      <c r="N32" s="672"/>
      <c r="O32" s="680"/>
      <c r="P32" s="674"/>
      <c r="Q32" s="675"/>
      <c r="R32" s="623"/>
      <c r="S32" s="624"/>
    </row>
    <row r="33" spans="2:19" customFormat="1" ht="15.95" customHeight="1" x14ac:dyDescent="0.15">
      <c r="B33" s="630"/>
      <c r="C33" s="631"/>
      <c r="D33" s="632"/>
      <c r="E33" s="631"/>
      <c r="F33" s="628"/>
      <c r="G33" s="633"/>
      <c r="H33" s="634"/>
      <c r="I33" s="635"/>
      <c r="J33" s="20"/>
      <c r="K33" s="616"/>
      <c r="L33" s="617"/>
      <c r="M33" s="616"/>
      <c r="N33" s="617"/>
      <c r="O33" s="625"/>
      <c r="P33" s="626"/>
      <c r="Q33" s="627"/>
      <c r="R33" s="628"/>
      <c r="S33" s="629"/>
    </row>
    <row r="34" spans="2:19" customFormat="1" ht="15.95" customHeight="1" thickBot="1" x14ac:dyDescent="0.2">
      <c r="B34" s="652"/>
      <c r="C34" s="653"/>
      <c r="D34" s="654"/>
      <c r="E34" s="653"/>
      <c r="F34" s="650"/>
      <c r="G34" s="655"/>
      <c r="H34" s="656"/>
      <c r="I34" s="657"/>
      <c r="J34" s="22"/>
      <c r="K34" s="643" t="s">
        <v>268</v>
      </c>
      <c r="L34" s="644"/>
      <c r="M34" s="645">
        <f>ROUNDDOWN(M32/35,0)</f>
        <v>0</v>
      </c>
      <c r="N34" s="646"/>
      <c r="O34" s="647"/>
      <c r="P34" s="648"/>
      <c r="Q34" s="649"/>
      <c r="R34" s="650"/>
      <c r="S34" s="651"/>
    </row>
    <row r="35" spans="2:19" customFormat="1" ht="9.9499999999999993" customHeight="1" x14ac:dyDescent="0.15">
      <c r="H35" s="5"/>
      <c r="I35" s="5"/>
    </row>
    <row r="36" spans="2:19" customFormat="1" ht="14.25" thickBot="1" x14ac:dyDescent="0.2">
      <c r="C36" s="641" t="s">
        <v>272</v>
      </c>
      <c r="D36" s="641"/>
      <c r="E36" s="6"/>
      <c r="F36" s="3"/>
      <c r="H36" s="5"/>
      <c r="I36" s="5"/>
      <c r="P36" s="642" t="s">
        <v>70</v>
      </c>
      <c r="Q36" s="642"/>
      <c r="R36" s="642"/>
      <c r="S36" s="642"/>
    </row>
    <row r="37" spans="2:19" customFormat="1" ht="20.100000000000001" customHeight="1" x14ac:dyDescent="0.15">
      <c r="B37" s="12"/>
      <c r="C37" s="13"/>
      <c r="D37" s="13"/>
      <c r="E37" s="14"/>
      <c r="F37" s="15"/>
      <c r="G37" s="689" t="s">
        <v>72</v>
      </c>
      <c r="H37" s="689"/>
      <c r="I37" s="689"/>
      <c r="J37" s="689"/>
      <c r="K37" s="689"/>
      <c r="L37" s="689"/>
      <c r="M37" s="689"/>
      <c r="N37" s="13"/>
      <c r="O37" s="13"/>
      <c r="P37" s="13"/>
      <c r="Q37" s="13"/>
      <c r="R37" s="13"/>
      <c r="S37" s="16"/>
    </row>
    <row r="38" spans="2:19" customFormat="1" ht="15.95" customHeight="1" x14ac:dyDescent="0.15">
      <c r="B38" s="17"/>
      <c r="C38" s="1"/>
      <c r="D38" s="1"/>
      <c r="E38" s="9"/>
      <c r="F38" s="7"/>
      <c r="G38" s="690"/>
      <c r="H38" s="690"/>
      <c r="I38" s="690"/>
      <c r="J38" s="690"/>
      <c r="K38" s="690"/>
      <c r="L38" s="690"/>
      <c r="M38" s="690"/>
      <c r="N38" s="1"/>
      <c r="O38" s="1"/>
      <c r="P38" s="1"/>
      <c r="Q38" s="1"/>
      <c r="R38" s="1"/>
      <c r="S38" s="18"/>
    </row>
    <row r="39" spans="2:19" customFormat="1" ht="15.95" customHeight="1" x14ac:dyDescent="0.3">
      <c r="B39" s="17"/>
      <c r="C39" s="693" t="s">
        <v>269</v>
      </c>
      <c r="D39" s="693"/>
      <c r="E39" s="693"/>
      <c r="F39" s="7"/>
      <c r="G39" s="8"/>
      <c r="H39" s="8"/>
      <c r="I39" s="8"/>
      <c r="J39" s="8"/>
      <c r="K39" s="8"/>
      <c r="L39" s="8"/>
      <c r="M39" s="8"/>
      <c r="N39" s="1"/>
      <c r="O39" s="1"/>
      <c r="P39" s="1"/>
      <c r="Q39" s="1"/>
      <c r="R39" s="1"/>
      <c r="S39" s="18"/>
    </row>
    <row r="40" spans="2:19" customFormat="1" ht="15.95" customHeight="1" x14ac:dyDescent="0.3">
      <c r="B40" s="17"/>
      <c r="C40" s="11"/>
      <c r="D40" s="11"/>
      <c r="E40" s="11"/>
      <c r="F40" s="7"/>
      <c r="G40" s="8"/>
      <c r="H40" s="8"/>
      <c r="I40" s="8"/>
      <c r="J40" s="8"/>
      <c r="K40" s="8"/>
      <c r="L40" s="8"/>
      <c r="M40" s="8"/>
      <c r="N40" s="1"/>
      <c r="O40" s="1"/>
      <c r="P40" s="1"/>
      <c r="Q40" s="1"/>
      <c r="R40" s="1"/>
      <c r="S40" s="18"/>
    </row>
    <row r="41" spans="2:19" customFormat="1" ht="15.95" customHeight="1" x14ac:dyDescent="0.15">
      <c r="B41" s="17"/>
      <c r="C41" s="693" t="s">
        <v>188</v>
      </c>
      <c r="D41" s="693"/>
      <c r="E41" s="693"/>
      <c r="F41" s="1"/>
      <c r="G41" s="1"/>
      <c r="H41" s="4"/>
      <c r="I41" s="4"/>
      <c r="J41" s="1"/>
      <c r="K41" s="1"/>
      <c r="L41" s="1"/>
      <c r="M41" s="1"/>
      <c r="N41" s="1"/>
      <c r="O41" s="1"/>
      <c r="P41" s="10" t="s">
        <v>207</v>
      </c>
      <c r="Q41" s="691" t="s">
        <v>71</v>
      </c>
      <c r="R41" s="691"/>
      <c r="S41" s="18"/>
    </row>
    <row r="42" spans="2:19" customFormat="1" ht="15.95" customHeight="1" x14ac:dyDescent="0.15">
      <c r="B42" s="19"/>
      <c r="C42" s="2"/>
      <c r="D42" s="2"/>
      <c r="E42" s="2"/>
      <c r="F42" s="2"/>
      <c r="G42" s="24"/>
      <c r="H42" s="692" t="s">
        <v>270</v>
      </c>
      <c r="I42" s="692"/>
      <c r="J42" s="692"/>
      <c r="K42" s="24"/>
      <c r="L42" s="1"/>
      <c r="M42" s="694"/>
      <c r="N42" s="694"/>
      <c r="O42" s="694"/>
      <c r="P42" s="1"/>
      <c r="Q42" s="1"/>
      <c r="R42" s="1"/>
      <c r="S42" s="18"/>
    </row>
    <row r="43" spans="2:19" customFormat="1" ht="15.95" customHeight="1" x14ac:dyDescent="0.15">
      <c r="B43" s="663" t="s">
        <v>63</v>
      </c>
      <c r="C43" s="695"/>
      <c r="D43" s="698" t="s">
        <v>64</v>
      </c>
      <c r="E43" s="695"/>
      <c r="F43" s="685" t="s">
        <v>65</v>
      </c>
      <c r="G43" s="700"/>
      <c r="H43" s="703" t="s">
        <v>66</v>
      </c>
      <c r="I43" s="704"/>
      <c r="J43" s="664" t="s">
        <v>61</v>
      </c>
      <c r="K43" s="685" t="s">
        <v>67</v>
      </c>
      <c r="L43" s="686"/>
      <c r="M43" s="685" t="s">
        <v>68</v>
      </c>
      <c r="N43" s="686"/>
      <c r="O43" s="685" t="s">
        <v>69</v>
      </c>
      <c r="P43" s="707"/>
      <c r="Q43" s="686"/>
      <c r="R43" s="685" t="s">
        <v>62</v>
      </c>
      <c r="S43" s="687"/>
    </row>
    <row r="44" spans="2:19" customFormat="1" ht="15.95" customHeight="1" x14ac:dyDescent="0.15">
      <c r="B44" s="696"/>
      <c r="C44" s="697"/>
      <c r="D44" s="699"/>
      <c r="E44" s="697"/>
      <c r="F44" s="701"/>
      <c r="G44" s="702"/>
      <c r="H44" s="705"/>
      <c r="I44" s="706"/>
      <c r="J44" s="637"/>
      <c r="K44" s="623"/>
      <c r="L44" s="677"/>
      <c r="M44" s="623"/>
      <c r="N44" s="677"/>
      <c r="O44" s="623"/>
      <c r="P44" s="708"/>
      <c r="Q44" s="677"/>
      <c r="R44" s="623"/>
      <c r="S44" s="688"/>
    </row>
    <row r="45" spans="2:19" customFormat="1" ht="15.95" customHeight="1" x14ac:dyDescent="0.15">
      <c r="B45" s="630"/>
      <c r="C45" s="631"/>
      <c r="D45" s="632"/>
      <c r="E45" s="631"/>
      <c r="F45" s="628"/>
      <c r="G45" s="633"/>
      <c r="H45" s="634"/>
      <c r="I45" s="635"/>
      <c r="J45" s="20"/>
      <c r="K45" s="616"/>
      <c r="L45" s="617"/>
      <c r="M45" s="616"/>
      <c r="N45" s="617"/>
      <c r="O45" s="625"/>
      <c r="P45" s="626"/>
      <c r="Q45" s="627"/>
      <c r="R45" s="628"/>
      <c r="S45" s="629"/>
    </row>
    <row r="46" spans="2:19" customFormat="1" ht="15.95" customHeight="1" x14ac:dyDescent="0.15">
      <c r="B46" s="636" t="s">
        <v>190</v>
      </c>
      <c r="C46" s="637"/>
      <c r="D46" s="676"/>
      <c r="E46" s="637"/>
      <c r="F46" s="623"/>
      <c r="G46" s="677"/>
      <c r="H46" s="678"/>
      <c r="I46" s="679"/>
      <c r="J46" s="21"/>
      <c r="K46" s="716"/>
      <c r="L46" s="717"/>
      <c r="M46" s="671">
        <f>SUM(M48:N54)</f>
        <v>0</v>
      </c>
      <c r="N46" s="672"/>
      <c r="O46" s="680"/>
      <c r="P46" s="674"/>
      <c r="Q46" s="675"/>
      <c r="R46" s="623"/>
      <c r="S46" s="624"/>
    </row>
    <row r="47" spans="2:19" customFormat="1" ht="15.95" customHeight="1" x14ac:dyDescent="0.15">
      <c r="B47" s="630"/>
      <c r="C47" s="631"/>
      <c r="D47" s="632"/>
      <c r="E47" s="631"/>
      <c r="F47" s="628"/>
      <c r="G47" s="633"/>
      <c r="H47" s="634"/>
      <c r="I47" s="635"/>
      <c r="J47" s="20"/>
      <c r="K47" s="616"/>
      <c r="L47" s="617"/>
      <c r="M47" s="616"/>
      <c r="N47" s="617"/>
      <c r="O47" s="625"/>
      <c r="P47" s="626"/>
      <c r="Q47" s="627"/>
      <c r="R47" s="628"/>
      <c r="S47" s="629"/>
    </row>
    <row r="48" spans="2:19" customFormat="1" ht="15.95" customHeight="1" x14ac:dyDescent="0.15">
      <c r="B48" s="636"/>
      <c r="C48" s="637"/>
      <c r="D48" s="676" t="s">
        <v>208</v>
      </c>
      <c r="E48" s="637"/>
      <c r="F48" s="623"/>
      <c r="G48" s="677"/>
      <c r="H48" s="678"/>
      <c r="I48" s="679"/>
      <c r="J48" s="21" t="s">
        <v>73</v>
      </c>
      <c r="K48" s="671"/>
      <c r="L48" s="672"/>
      <c r="M48" s="671">
        <f>ROUNDDOWN(H48*K48,0)</f>
        <v>0</v>
      </c>
      <c r="N48" s="672"/>
      <c r="O48" s="673"/>
      <c r="P48" s="674"/>
      <c r="Q48" s="675"/>
      <c r="R48" s="623"/>
      <c r="S48" s="624"/>
    </row>
    <row r="49" spans="2:20" customFormat="1" ht="15.95" customHeight="1" x14ac:dyDescent="0.15">
      <c r="B49" s="630"/>
      <c r="C49" s="631"/>
      <c r="D49" s="632"/>
      <c r="E49" s="631"/>
      <c r="F49" s="628"/>
      <c r="G49" s="633"/>
      <c r="H49" s="634"/>
      <c r="I49" s="635"/>
      <c r="J49" s="20"/>
      <c r="K49" s="616"/>
      <c r="L49" s="617"/>
      <c r="M49" s="616"/>
      <c r="N49" s="617"/>
      <c r="O49" s="625"/>
      <c r="P49" s="626"/>
      <c r="Q49" s="627"/>
      <c r="R49" s="628"/>
      <c r="S49" s="629"/>
    </row>
    <row r="50" spans="2:20" customFormat="1" ht="15.95" customHeight="1" x14ac:dyDescent="0.15">
      <c r="B50" s="636"/>
      <c r="C50" s="637"/>
      <c r="D50" s="676" t="s">
        <v>191</v>
      </c>
      <c r="E50" s="637"/>
      <c r="F50" s="623"/>
      <c r="G50" s="677"/>
      <c r="H50" s="678"/>
      <c r="I50" s="679"/>
      <c r="J50" s="23" t="s">
        <v>193</v>
      </c>
      <c r="K50" s="671"/>
      <c r="L50" s="672"/>
      <c r="M50" s="671">
        <f>ROUNDDOWN(H50*K50,0)</f>
        <v>0</v>
      </c>
      <c r="N50" s="672"/>
      <c r="O50" s="680"/>
      <c r="P50" s="674"/>
      <c r="Q50" s="675"/>
      <c r="R50" s="623"/>
      <c r="S50" s="624"/>
    </row>
    <row r="51" spans="2:20" customFormat="1" ht="15.95" customHeight="1" x14ac:dyDescent="0.15">
      <c r="B51" s="630"/>
      <c r="C51" s="631"/>
      <c r="D51" s="632"/>
      <c r="E51" s="631"/>
      <c r="F51" s="628"/>
      <c r="G51" s="633"/>
      <c r="H51" s="634"/>
      <c r="I51" s="635"/>
      <c r="J51" s="20"/>
      <c r="K51" s="616"/>
      <c r="L51" s="617"/>
      <c r="M51" s="616"/>
      <c r="N51" s="617"/>
      <c r="O51" s="625"/>
      <c r="P51" s="626"/>
      <c r="Q51" s="627"/>
      <c r="R51" s="628"/>
      <c r="S51" s="629"/>
    </row>
    <row r="52" spans="2:20" customFormat="1" ht="15.95" customHeight="1" x14ac:dyDescent="0.15">
      <c r="B52" s="636"/>
      <c r="C52" s="637"/>
      <c r="D52" s="676" t="s">
        <v>192</v>
      </c>
      <c r="E52" s="637"/>
      <c r="F52" s="623"/>
      <c r="G52" s="677"/>
      <c r="H52" s="678"/>
      <c r="I52" s="679"/>
      <c r="J52" s="21" t="s">
        <v>193</v>
      </c>
      <c r="K52" s="671"/>
      <c r="L52" s="672"/>
      <c r="M52" s="671">
        <f>ROUNDDOWN(H52*K52,0)</f>
        <v>0</v>
      </c>
      <c r="N52" s="672"/>
      <c r="O52" s="680"/>
      <c r="P52" s="674"/>
      <c r="Q52" s="675"/>
      <c r="R52" s="623"/>
      <c r="S52" s="624"/>
    </row>
    <row r="53" spans="2:20" customFormat="1" ht="15.95" customHeight="1" x14ac:dyDescent="0.15">
      <c r="B53" s="630"/>
      <c r="C53" s="631"/>
      <c r="D53" s="632"/>
      <c r="E53" s="631"/>
      <c r="F53" s="628"/>
      <c r="G53" s="633"/>
      <c r="H53" s="634"/>
      <c r="I53" s="635"/>
      <c r="J53" s="20"/>
      <c r="K53" s="616"/>
      <c r="L53" s="617"/>
      <c r="M53" s="616"/>
      <c r="N53" s="617"/>
      <c r="O53" s="625"/>
      <c r="P53" s="626"/>
      <c r="Q53" s="627"/>
      <c r="R53" s="628"/>
      <c r="S53" s="629"/>
    </row>
    <row r="54" spans="2:20" customFormat="1" ht="15.95" customHeight="1" x14ac:dyDescent="0.15">
      <c r="B54" s="636"/>
      <c r="C54" s="637"/>
      <c r="D54" s="676" t="s">
        <v>194</v>
      </c>
      <c r="E54" s="637"/>
      <c r="F54" s="623"/>
      <c r="G54" s="677"/>
      <c r="H54" s="678"/>
      <c r="I54" s="679"/>
      <c r="J54" s="21" t="s">
        <v>164</v>
      </c>
      <c r="K54" s="671"/>
      <c r="L54" s="672"/>
      <c r="M54" s="671">
        <f>ROUNDDOWN(H54*K54,0)</f>
        <v>0</v>
      </c>
      <c r="N54" s="672"/>
      <c r="O54" s="680"/>
      <c r="P54" s="674"/>
      <c r="Q54" s="675"/>
      <c r="R54" s="623"/>
      <c r="S54" s="624"/>
    </row>
    <row r="55" spans="2:20" customFormat="1" ht="15.95" customHeight="1" x14ac:dyDescent="0.15">
      <c r="B55" s="663"/>
      <c r="C55" s="664"/>
      <c r="D55" s="665"/>
      <c r="E55" s="664"/>
      <c r="F55" s="665"/>
      <c r="G55" s="664"/>
      <c r="H55" s="666"/>
      <c r="I55" s="667"/>
      <c r="J55" s="20"/>
      <c r="K55" s="616"/>
      <c r="L55" s="617"/>
      <c r="M55" s="658"/>
      <c r="N55" s="659"/>
      <c r="O55" s="660"/>
      <c r="P55" s="661"/>
      <c r="Q55" s="662"/>
      <c r="R55" s="665"/>
      <c r="S55" s="713"/>
    </row>
    <row r="56" spans="2:20" customFormat="1" ht="15.95" customHeight="1" x14ac:dyDescent="0.15">
      <c r="B56" s="636" t="s">
        <v>209</v>
      </c>
      <c r="C56" s="637"/>
      <c r="D56" s="638" t="s">
        <v>83</v>
      </c>
      <c r="E56" s="637"/>
      <c r="F56" s="638"/>
      <c r="G56" s="637"/>
      <c r="H56" s="639"/>
      <c r="I56" s="640"/>
      <c r="J56" s="21" t="s">
        <v>166</v>
      </c>
      <c r="K56" s="671"/>
      <c r="L56" s="672"/>
      <c r="M56" s="671">
        <f>ROUNDDOWN(H56*K56,0)</f>
        <v>0</v>
      </c>
      <c r="N56" s="672"/>
      <c r="O56" s="620"/>
      <c r="P56" s="621"/>
      <c r="Q56" s="622"/>
      <c r="R56" s="638"/>
      <c r="S56" s="714"/>
    </row>
    <row r="57" spans="2:20" customFormat="1" ht="15.95" customHeight="1" x14ac:dyDescent="0.15">
      <c r="B57" s="663"/>
      <c r="C57" s="664"/>
      <c r="D57" s="665"/>
      <c r="E57" s="664"/>
      <c r="F57" s="665"/>
      <c r="G57" s="664"/>
      <c r="H57" s="666"/>
      <c r="I57" s="667"/>
      <c r="J57" s="20"/>
      <c r="K57" s="658"/>
      <c r="L57" s="659"/>
      <c r="M57" s="658"/>
      <c r="N57" s="659"/>
      <c r="O57" s="660"/>
      <c r="P57" s="661"/>
      <c r="Q57" s="662"/>
      <c r="R57" s="665"/>
      <c r="S57" s="713"/>
    </row>
    <row r="58" spans="2:20" customFormat="1" ht="15.95" customHeight="1" x14ac:dyDescent="0.15">
      <c r="B58" s="636" t="s">
        <v>195</v>
      </c>
      <c r="C58" s="637"/>
      <c r="D58" s="638"/>
      <c r="E58" s="637"/>
      <c r="F58" s="638"/>
      <c r="G58" s="637"/>
      <c r="H58" s="639">
        <v>1</v>
      </c>
      <c r="I58" s="640"/>
      <c r="J58" s="21" t="s">
        <v>75</v>
      </c>
      <c r="K58" s="718" t="s">
        <v>196</v>
      </c>
      <c r="L58" s="672"/>
      <c r="M58" s="618">
        <f>ROUNDDOWN(M46*4.5%,0)</f>
        <v>0</v>
      </c>
      <c r="N58" s="619"/>
      <c r="O58" s="620"/>
      <c r="P58" s="621"/>
      <c r="Q58" s="622"/>
      <c r="R58" s="638"/>
      <c r="S58" s="714"/>
    </row>
    <row r="59" spans="2:20" customFormat="1" ht="15.95" customHeight="1" x14ac:dyDescent="0.15">
      <c r="B59" s="663"/>
      <c r="C59" s="664"/>
      <c r="D59" s="665"/>
      <c r="E59" s="664"/>
      <c r="F59" s="665"/>
      <c r="G59" s="664"/>
      <c r="H59" s="666"/>
      <c r="I59" s="667"/>
      <c r="J59" s="20"/>
      <c r="K59" s="616"/>
      <c r="L59" s="617"/>
      <c r="M59" s="711"/>
      <c r="N59" s="712"/>
      <c r="O59" s="681"/>
      <c r="P59" s="682"/>
      <c r="Q59" s="683"/>
      <c r="R59" s="628"/>
      <c r="S59" s="629"/>
    </row>
    <row r="60" spans="2:20" customFormat="1" ht="15.95" customHeight="1" x14ac:dyDescent="0.15">
      <c r="B60" s="636" t="s">
        <v>197</v>
      </c>
      <c r="C60" s="637"/>
      <c r="D60" s="638"/>
      <c r="E60" s="637"/>
      <c r="F60" s="638"/>
      <c r="G60" s="637"/>
      <c r="H60" s="639">
        <v>1</v>
      </c>
      <c r="I60" s="640"/>
      <c r="J60" s="21" t="s">
        <v>74</v>
      </c>
      <c r="K60" s="718" t="s">
        <v>198</v>
      </c>
      <c r="L60" s="672"/>
      <c r="M60" s="709">
        <f>ROUNDDOWN(M46*2%,0)</f>
        <v>0</v>
      </c>
      <c r="N60" s="710"/>
      <c r="O60" s="620"/>
      <c r="P60" s="621"/>
      <c r="Q60" s="622"/>
      <c r="R60" s="623"/>
      <c r="S60" s="624"/>
    </row>
    <row r="61" spans="2:20" customFormat="1" ht="15.95" customHeight="1" x14ac:dyDescent="0.15">
      <c r="B61" s="663"/>
      <c r="C61" s="664"/>
      <c r="D61" s="665"/>
      <c r="E61" s="664"/>
      <c r="F61" s="665"/>
      <c r="G61" s="664"/>
      <c r="H61" s="666"/>
      <c r="I61" s="667"/>
      <c r="J61" s="20"/>
      <c r="K61" s="616"/>
      <c r="L61" s="617"/>
      <c r="M61" s="658"/>
      <c r="N61" s="659"/>
      <c r="O61" s="681"/>
      <c r="P61" s="682"/>
      <c r="Q61" s="683"/>
      <c r="R61" s="628"/>
      <c r="S61" s="629"/>
    </row>
    <row r="62" spans="2:20" customFormat="1" ht="15.95" customHeight="1" x14ac:dyDescent="0.15">
      <c r="B62" s="636" t="s">
        <v>199</v>
      </c>
      <c r="C62" s="637"/>
      <c r="D62" s="638"/>
      <c r="E62" s="637"/>
      <c r="F62" s="638"/>
      <c r="G62" s="637"/>
      <c r="H62" s="639">
        <v>1</v>
      </c>
      <c r="I62" s="640"/>
      <c r="J62" s="21" t="s">
        <v>169</v>
      </c>
      <c r="K62" s="718" t="s">
        <v>200</v>
      </c>
      <c r="L62" s="672"/>
      <c r="M62" s="618">
        <f>ROUNDDOWN((M46+M56+M58)*0.1,0)</f>
        <v>0</v>
      </c>
      <c r="N62" s="619"/>
      <c r="O62" s="668"/>
      <c r="P62" s="669"/>
      <c r="Q62" s="670"/>
      <c r="R62" s="623"/>
      <c r="S62" s="624"/>
      <c r="T62" s="5">
        <f>M46+M56+M58</f>
        <v>0</v>
      </c>
    </row>
    <row r="63" spans="2:20" customFormat="1" ht="15.95" customHeight="1" x14ac:dyDescent="0.15">
      <c r="B63" s="630"/>
      <c r="C63" s="631"/>
      <c r="D63" s="632"/>
      <c r="E63" s="631"/>
      <c r="F63" s="628"/>
      <c r="G63" s="633"/>
      <c r="H63" s="634"/>
      <c r="I63" s="635"/>
      <c r="J63" s="20"/>
      <c r="K63" s="616"/>
      <c r="L63" s="617"/>
      <c r="M63" s="616"/>
      <c r="N63" s="617"/>
      <c r="O63" s="625"/>
      <c r="P63" s="626"/>
      <c r="Q63" s="627"/>
      <c r="R63" s="628"/>
      <c r="S63" s="629"/>
    </row>
    <row r="64" spans="2:20" customFormat="1" ht="15.95" customHeight="1" x14ac:dyDescent="0.15">
      <c r="B64" s="636" t="s">
        <v>201</v>
      </c>
      <c r="C64" s="637"/>
      <c r="D64" s="676"/>
      <c r="E64" s="637"/>
      <c r="F64" s="623"/>
      <c r="G64" s="677"/>
      <c r="H64" s="678"/>
      <c r="I64" s="679"/>
      <c r="J64" s="21"/>
      <c r="K64" s="671"/>
      <c r="L64" s="672"/>
      <c r="M64" s="671">
        <f>SUM(M48:N62)</f>
        <v>0</v>
      </c>
      <c r="N64" s="672"/>
      <c r="O64" s="680"/>
      <c r="P64" s="674"/>
      <c r="Q64" s="675"/>
      <c r="R64" s="623"/>
      <c r="S64" s="624"/>
    </row>
    <row r="65" spans="2:19" customFormat="1" ht="15.95" customHeight="1" x14ac:dyDescent="0.15">
      <c r="B65" s="663"/>
      <c r="C65" s="664"/>
      <c r="D65" s="665"/>
      <c r="E65" s="664"/>
      <c r="F65" s="665"/>
      <c r="G65" s="664"/>
      <c r="H65" s="666"/>
      <c r="I65" s="667"/>
      <c r="J65" s="20"/>
      <c r="K65" s="658"/>
      <c r="L65" s="659"/>
      <c r="M65" s="658"/>
      <c r="N65" s="659"/>
      <c r="O65" s="660"/>
      <c r="P65" s="661"/>
      <c r="Q65" s="662"/>
      <c r="R65" s="628"/>
      <c r="S65" s="629"/>
    </row>
    <row r="66" spans="2:19" customFormat="1" ht="15.95" customHeight="1" x14ac:dyDescent="0.15">
      <c r="B66" s="636"/>
      <c r="C66" s="637"/>
      <c r="D66" s="638"/>
      <c r="E66" s="637"/>
      <c r="F66" s="638"/>
      <c r="G66" s="637"/>
      <c r="H66" s="639"/>
      <c r="I66" s="640"/>
      <c r="J66" s="21"/>
      <c r="K66" s="618"/>
      <c r="L66" s="619"/>
      <c r="M66" s="709"/>
      <c r="N66" s="710"/>
      <c r="O66" s="620"/>
      <c r="P66" s="621"/>
      <c r="Q66" s="622"/>
      <c r="R66" s="623"/>
      <c r="S66" s="624"/>
    </row>
    <row r="67" spans="2:19" customFormat="1" ht="15.95" customHeight="1" x14ac:dyDescent="0.15">
      <c r="B67" s="630"/>
      <c r="C67" s="631"/>
      <c r="D67" s="632"/>
      <c r="E67" s="631"/>
      <c r="F67" s="628"/>
      <c r="G67" s="633"/>
      <c r="H67" s="634"/>
      <c r="I67" s="635"/>
      <c r="J67" s="20"/>
      <c r="K67" s="616"/>
      <c r="L67" s="617"/>
      <c r="M67" s="616"/>
      <c r="N67" s="617"/>
      <c r="O67" s="625"/>
      <c r="P67" s="626"/>
      <c r="Q67" s="627"/>
      <c r="R67" s="628"/>
      <c r="S67" s="629"/>
    </row>
    <row r="68" spans="2:19" customFormat="1" ht="15.95" customHeight="1" thickBot="1" x14ac:dyDescent="0.2">
      <c r="B68" s="652"/>
      <c r="C68" s="653"/>
      <c r="D68" s="654"/>
      <c r="E68" s="653"/>
      <c r="F68" s="650"/>
      <c r="G68" s="655"/>
      <c r="H68" s="656"/>
      <c r="I68" s="657"/>
      <c r="J68" s="22"/>
      <c r="K68" s="643" t="s">
        <v>271</v>
      </c>
      <c r="L68" s="644"/>
      <c r="M68" s="645">
        <f>ROUNDDOWN(M64/10,0)</f>
        <v>0</v>
      </c>
      <c r="N68" s="646"/>
      <c r="O68" s="647"/>
      <c r="P68" s="648"/>
      <c r="Q68" s="649"/>
      <c r="R68" s="650"/>
      <c r="S68" s="651"/>
    </row>
    <row r="69" spans="2:19" customFormat="1" ht="9.9499999999999993" customHeight="1" x14ac:dyDescent="0.15">
      <c r="H69" s="5"/>
      <c r="I69" s="5"/>
    </row>
    <row r="70" spans="2:19" customFormat="1" ht="14.25" thickBot="1" x14ac:dyDescent="0.2">
      <c r="C70" s="641" t="s">
        <v>273</v>
      </c>
      <c r="D70" s="641"/>
      <c r="E70" s="6"/>
      <c r="F70" s="3"/>
      <c r="H70" s="5"/>
      <c r="I70" s="5"/>
      <c r="P70" s="642" t="s">
        <v>70</v>
      </c>
      <c r="Q70" s="642"/>
      <c r="R70" s="642"/>
      <c r="S70" s="642"/>
    </row>
    <row r="71" spans="2:19" customFormat="1" ht="20.100000000000001" customHeight="1" x14ac:dyDescent="0.15">
      <c r="B71" s="12"/>
      <c r="C71" s="13"/>
      <c r="D71" s="13"/>
      <c r="E71" s="14"/>
      <c r="F71" s="15"/>
      <c r="G71" s="689" t="s">
        <v>72</v>
      </c>
      <c r="H71" s="689"/>
      <c r="I71" s="689"/>
      <c r="J71" s="689"/>
      <c r="K71" s="689"/>
      <c r="L71" s="689"/>
      <c r="M71" s="689"/>
      <c r="N71" s="13"/>
      <c r="O71" s="13"/>
      <c r="P71" s="13"/>
      <c r="Q71" s="13"/>
      <c r="R71" s="13"/>
      <c r="S71" s="16"/>
    </row>
    <row r="72" spans="2:19" customFormat="1" ht="15.95" customHeight="1" x14ac:dyDescent="0.15">
      <c r="B72" s="17"/>
      <c r="C72" s="1"/>
      <c r="D72" s="1"/>
      <c r="E72" s="9"/>
      <c r="F72" s="7"/>
      <c r="G72" s="690"/>
      <c r="H72" s="690"/>
      <c r="I72" s="690"/>
      <c r="J72" s="690"/>
      <c r="K72" s="690"/>
      <c r="L72" s="690"/>
      <c r="M72" s="690"/>
      <c r="N72" s="1"/>
      <c r="O72" s="1"/>
      <c r="P72" s="1"/>
      <c r="Q72" s="1"/>
      <c r="R72" s="1"/>
      <c r="S72" s="18"/>
    </row>
    <row r="73" spans="2:19" customFormat="1" ht="15.95" customHeight="1" x14ac:dyDescent="0.3">
      <c r="B73" s="17"/>
      <c r="C73" s="693" t="s">
        <v>274</v>
      </c>
      <c r="D73" s="693"/>
      <c r="E73" s="693"/>
      <c r="F73" s="7"/>
      <c r="G73" s="8"/>
      <c r="H73" s="8"/>
      <c r="I73" s="8"/>
      <c r="J73" s="8"/>
      <c r="K73" s="8"/>
      <c r="L73" s="8"/>
      <c r="M73" s="8"/>
      <c r="N73" s="1"/>
      <c r="O73" s="1"/>
      <c r="P73" s="1"/>
      <c r="Q73" s="1"/>
      <c r="R73" s="1"/>
      <c r="S73" s="18"/>
    </row>
    <row r="74" spans="2:19" customFormat="1" ht="15.95" customHeight="1" x14ac:dyDescent="0.3">
      <c r="B74" s="17"/>
      <c r="C74" s="11"/>
      <c r="D74" s="11"/>
      <c r="E74" s="11"/>
      <c r="F74" s="7"/>
      <c r="G74" s="8"/>
      <c r="H74" s="8"/>
      <c r="I74" s="8"/>
      <c r="J74" s="8"/>
      <c r="K74" s="8"/>
      <c r="L74" s="8"/>
      <c r="M74" s="8"/>
      <c r="N74" s="1"/>
      <c r="O74" s="1"/>
      <c r="P74" s="1"/>
      <c r="Q74" s="1"/>
      <c r="R74" s="1"/>
      <c r="S74" s="18"/>
    </row>
    <row r="75" spans="2:19" customFormat="1" ht="15.95" customHeight="1" x14ac:dyDescent="0.15">
      <c r="B75" s="17"/>
      <c r="C75" s="693"/>
      <c r="D75" s="693"/>
      <c r="E75" s="693"/>
      <c r="F75" s="1"/>
      <c r="G75" s="1"/>
      <c r="H75" s="4"/>
      <c r="I75" s="4"/>
      <c r="J75" s="1"/>
      <c r="K75" s="1"/>
      <c r="L75" s="1"/>
      <c r="M75" s="1"/>
      <c r="N75" s="1"/>
      <c r="O75" s="1"/>
      <c r="P75" s="10" t="s">
        <v>275</v>
      </c>
      <c r="Q75" s="691" t="s">
        <v>71</v>
      </c>
      <c r="R75" s="691"/>
      <c r="S75" s="18"/>
    </row>
    <row r="76" spans="2:19" customFormat="1" ht="15.95" customHeight="1" x14ac:dyDescent="0.15">
      <c r="B76" s="19"/>
      <c r="C76" s="2"/>
      <c r="D76" s="2"/>
      <c r="E76" s="2"/>
      <c r="F76" s="2"/>
      <c r="G76" s="2"/>
      <c r="H76" s="118"/>
      <c r="I76" s="4"/>
      <c r="J76" s="1"/>
      <c r="K76" s="1"/>
      <c r="L76" s="1"/>
      <c r="M76" s="694"/>
      <c r="N76" s="694"/>
      <c r="O76" s="694"/>
      <c r="P76" s="1"/>
      <c r="Q76" s="1"/>
      <c r="R76" s="1"/>
      <c r="S76" s="18"/>
    </row>
    <row r="77" spans="2:19" customFormat="1" ht="15.95" customHeight="1" x14ac:dyDescent="0.15">
      <c r="B77" s="663" t="s">
        <v>63</v>
      </c>
      <c r="C77" s="695"/>
      <c r="D77" s="698" t="s">
        <v>64</v>
      </c>
      <c r="E77" s="695"/>
      <c r="F77" s="685" t="s">
        <v>65</v>
      </c>
      <c r="G77" s="700"/>
      <c r="H77" s="703" t="s">
        <v>66</v>
      </c>
      <c r="I77" s="704"/>
      <c r="J77" s="664" t="s">
        <v>61</v>
      </c>
      <c r="K77" s="685" t="s">
        <v>67</v>
      </c>
      <c r="L77" s="686"/>
      <c r="M77" s="685" t="s">
        <v>68</v>
      </c>
      <c r="N77" s="686"/>
      <c r="O77" s="685" t="s">
        <v>69</v>
      </c>
      <c r="P77" s="707"/>
      <c r="Q77" s="686"/>
      <c r="R77" s="685" t="s">
        <v>62</v>
      </c>
      <c r="S77" s="687"/>
    </row>
    <row r="78" spans="2:19" customFormat="1" ht="15.95" customHeight="1" x14ac:dyDescent="0.15">
      <c r="B78" s="696"/>
      <c r="C78" s="697"/>
      <c r="D78" s="699"/>
      <c r="E78" s="697"/>
      <c r="F78" s="701"/>
      <c r="G78" s="702"/>
      <c r="H78" s="705"/>
      <c r="I78" s="706"/>
      <c r="J78" s="637"/>
      <c r="K78" s="623"/>
      <c r="L78" s="677"/>
      <c r="M78" s="623"/>
      <c r="N78" s="677"/>
      <c r="O78" s="623"/>
      <c r="P78" s="708"/>
      <c r="Q78" s="677"/>
      <c r="R78" s="623"/>
      <c r="S78" s="688"/>
    </row>
    <row r="79" spans="2:19" customFormat="1" ht="15.95" customHeight="1" x14ac:dyDescent="0.15">
      <c r="B79" s="630"/>
      <c r="C79" s="631"/>
      <c r="D79" s="632"/>
      <c r="E79" s="631"/>
      <c r="F79" s="628"/>
      <c r="G79" s="633"/>
      <c r="H79" s="616"/>
      <c r="I79" s="617"/>
      <c r="J79" s="20"/>
      <c r="K79" s="616"/>
      <c r="L79" s="617"/>
      <c r="M79" s="616"/>
      <c r="N79" s="617"/>
      <c r="O79" s="625"/>
      <c r="P79" s="626"/>
      <c r="Q79" s="627"/>
      <c r="R79" s="628"/>
      <c r="S79" s="629"/>
    </row>
    <row r="80" spans="2:19" customFormat="1" ht="15.95" customHeight="1" x14ac:dyDescent="0.15">
      <c r="B80" s="636" t="s">
        <v>190</v>
      </c>
      <c r="C80" s="637"/>
      <c r="D80" s="676"/>
      <c r="E80" s="637"/>
      <c r="F80" s="623"/>
      <c r="G80" s="677"/>
      <c r="H80" s="721"/>
      <c r="I80" s="722"/>
      <c r="J80" s="21"/>
      <c r="K80" s="671"/>
      <c r="L80" s="672"/>
      <c r="M80" s="671">
        <f>SUM(M82:N86)</f>
        <v>0</v>
      </c>
      <c r="N80" s="672"/>
      <c r="O80" s="680"/>
      <c r="P80" s="674"/>
      <c r="Q80" s="675"/>
      <c r="R80" s="623"/>
      <c r="S80" s="624"/>
    </row>
    <row r="81" spans="2:19" customFormat="1" ht="15.95" customHeight="1" x14ac:dyDescent="0.15">
      <c r="B81" s="630"/>
      <c r="C81" s="631"/>
      <c r="D81" s="665"/>
      <c r="E81" s="664"/>
      <c r="F81" s="628"/>
      <c r="G81" s="633"/>
      <c r="H81" s="634"/>
      <c r="I81" s="635"/>
      <c r="J81" s="20"/>
      <c r="K81" s="616"/>
      <c r="L81" s="617"/>
      <c r="M81" s="616"/>
      <c r="N81" s="617"/>
      <c r="O81" s="625"/>
      <c r="P81" s="626"/>
      <c r="Q81" s="627"/>
      <c r="R81" s="628"/>
      <c r="S81" s="629"/>
    </row>
    <row r="82" spans="2:19" customFormat="1" ht="15.95" customHeight="1" x14ac:dyDescent="0.15">
      <c r="B82" s="636"/>
      <c r="C82" s="637"/>
      <c r="D82" s="676" t="s">
        <v>208</v>
      </c>
      <c r="E82" s="637"/>
      <c r="F82" s="623"/>
      <c r="G82" s="677"/>
      <c r="H82" s="678"/>
      <c r="I82" s="679"/>
      <c r="J82" s="21" t="s">
        <v>73</v>
      </c>
      <c r="K82" s="671"/>
      <c r="L82" s="672"/>
      <c r="M82" s="671">
        <f>ROUNDDOWN(H82*K82,0)</f>
        <v>0</v>
      </c>
      <c r="N82" s="672"/>
      <c r="O82" s="673"/>
      <c r="P82" s="674"/>
      <c r="Q82" s="675"/>
      <c r="R82" s="623"/>
      <c r="S82" s="624"/>
    </row>
    <row r="83" spans="2:19" customFormat="1" ht="15.95" customHeight="1" x14ac:dyDescent="0.15">
      <c r="B83" s="630"/>
      <c r="C83" s="631"/>
      <c r="D83" s="632"/>
      <c r="E83" s="631"/>
      <c r="F83" s="628"/>
      <c r="G83" s="633"/>
      <c r="H83" s="634"/>
      <c r="I83" s="635"/>
      <c r="J83" s="20"/>
      <c r="K83" s="616"/>
      <c r="L83" s="617"/>
      <c r="M83" s="616"/>
      <c r="N83" s="617"/>
      <c r="O83" s="625"/>
      <c r="P83" s="626"/>
      <c r="Q83" s="627"/>
      <c r="R83" s="628"/>
      <c r="S83" s="629"/>
    </row>
    <row r="84" spans="2:19" customFormat="1" ht="15.95" customHeight="1" x14ac:dyDescent="0.15">
      <c r="B84" s="636"/>
      <c r="C84" s="637"/>
      <c r="D84" s="676" t="s">
        <v>191</v>
      </c>
      <c r="E84" s="637"/>
      <c r="F84" s="623"/>
      <c r="G84" s="677"/>
      <c r="H84" s="678"/>
      <c r="I84" s="679"/>
      <c r="J84" s="23" t="s">
        <v>193</v>
      </c>
      <c r="K84" s="671"/>
      <c r="L84" s="672"/>
      <c r="M84" s="671">
        <f>ROUNDDOWN(H84*K84,0)</f>
        <v>0</v>
      </c>
      <c r="N84" s="672"/>
      <c r="O84" s="680"/>
      <c r="P84" s="674"/>
      <c r="Q84" s="675"/>
      <c r="R84" s="623"/>
      <c r="S84" s="624"/>
    </row>
    <row r="85" spans="2:19" customFormat="1" ht="15.95" customHeight="1" x14ac:dyDescent="0.15">
      <c r="B85" s="630"/>
      <c r="C85" s="631"/>
      <c r="D85" s="632"/>
      <c r="E85" s="631"/>
      <c r="F85" s="628"/>
      <c r="G85" s="633"/>
      <c r="H85" s="634"/>
      <c r="I85" s="635"/>
      <c r="J85" s="20"/>
      <c r="K85" s="616"/>
      <c r="L85" s="617"/>
      <c r="M85" s="616"/>
      <c r="N85" s="617"/>
      <c r="O85" s="625"/>
      <c r="P85" s="626"/>
      <c r="Q85" s="627"/>
      <c r="R85" s="628"/>
      <c r="S85" s="629"/>
    </row>
    <row r="86" spans="2:19" customFormat="1" ht="15.95" customHeight="1" x14ac:dyDescent="0.15">
      <c r="B86" s="636"/>
      <c r="C86" s="637"/>
      <c r="D86" s="676" t="s">
        <v>192</v>
      </c>
      <c r="E86" s="637"/>
      <c r="F86" s="623"/>
      <c r="G86" s="677"/>
      <c r="H86" s="678"/>
      <c r="I86" s="679"/>
      <c r="J86" s="21" t="s">
        <v>193</v>
      </c>
      <c r="K86" s="671"/>
      <c r="L86" s="672"/>
      <c r="M86" s="671">
        <f>ROUNDDOWN(H86*K86,0)</f>
        <v>0</v>
      </c>
      <c r="N86" s="672"/>
      <c r="O86" s="680"/>
      <c r="P86" s="674"/>
      <c r="Q86" s="675"/>
      <c r="R86" s="623"/>
      <c r="S86" s="624"/>
    </row>
    <row r="87" spans="2:19" customFormat="1" ht="15.95" customHeight="1" x14ac:dyDescent="0.15">
      <c r="B87" s="663"/>
      <c r="C87" s="664"/>
      <c r="D87" s="665"/>
      <c r="E87" s="664"/>
      <c r="F87" s="665"/>
      <c r="G87" s="664"/>
      <c r="H87" s="658"/>
      <c r="I87" s="659"/>
      <c r="J87" s="20"/>
      <c r="K87" s="658"/>
      <c r="L87" s="659"/>
      <c r="M87" s="658"/>
      <c r="N87" s="659"/>
      <c r="O87" s="660"/>
      <c r="P87" s="661"/>
      <c r="Q87" s="662"/>
      <c r="R87" s="665"/>
      <c r="S87" s="713"/>
    </row>
    <row r="88" spans="2:19" customFormat="1" ht="15.95" customHeight="1" x14ac:dyDescent="0.15">
      <c r="B88" s="636" t="s">
        <v>201</v>
      </c>
      <c r="C88" s="637"/>
      <c r="D88" s="638"/>
      <c r="E88" s="637"/>
      <c r="F88" s="638"/>
      <c r="G88" s="637"/>
      <c r="H88" s="618"/>
      <c r="I88" s="619"/>
      <c r="J88" s="21"/>
      <c r="K88" s="618"/>
      <c r="L88" s="619"/>
      <c r="M88" s="618">
        <f>SUM(M82:N86)</f>
        <v>0</v>
      </c>
      <c r="N88" s="619"/>
      <c r="O88" s="620"/>
      <c r="P88" s="621"/>
      <c r="Q88" s="622"/>
      <c r="R88" s="638"/>
      <c r="S88" s="714"/>
    </row>
    <row r="89" spans="2:19" customFormat="1" ht="15.95" customHeight="1" x14ac:dyDescent="0.15">
      <c r="B89" s="630"/>
      <c r="C89" s="631"/>
      <c r="D89" s="632"/>
      <c r="E89" s="631"/>
      <c r="F89" s="628"/>
      <c r="G89" s="633"/>
      <c r="H89" s="616"/>
      <c r="I89" s="617"/>
      <c r="J89" s="20"/>
      <c r="K89" s="616"/>
      <c r="L89" s="617"/>
      <c r="M89" s="616"/>
      <c r="N89" s="617"/>
      <c r="O89" s="625"/>
      <c r="P89" s="626"/>
      <c r="Q89" s="627"/>
      <c r="R89" s="628"/>
      <c r="S89" s="629"/>
    </row>
    <row r="90" spans="2:19" customFormat="1" ht="15.95" customHeight="1" x14ac:dyDescent="0.15">
      <c r="B90" s="636"/>
      <c r="C90" s="637"/>
      <c r="D90" s="638"/>
      <c r="E90" s="637"/>
      <c r="F90" s="638"/>
      <c r="G90" s="637"/>
      <c r="H90" s="618"/>
      <c r="I90" s="619"/>
      <c r="J90" s="21"/>
      <c r="K90" s="618"/>
      <c r="L90" s="619"/>
      <c r="M90" s="671">
        <f>ROUNDDOWN(H90*K90,0)</f>
        <v>0</v>
      </c>
      <c r="N90" s="672"/>
      <c r="O90" s="680"/>
      <c r="P90" s="674"/>
      <c r="Q90" s="675"/>
      <c r="R90" s="623"/>
      <c r="S90" s="624"/>
    </row>
    <row r="91" spans="2:19" customFormat="1" ht="15.95" customHeight="1" x14ac:dyDescent="0.15">
      <c r="B91" s="663"/>
      <c r="C91" s="664"/>
      <c r="D91" s="665"/>
      <c r="E91" s="664"/>
      <c r="F91" s="665"/>
      <c r="G91" s="664"/>
      <c r="H91" s="658"/>
      <c r="I91" s="659"/>
      <c r="J91" s="20"/>
      <c r="K91" s="658"/>
      <c r="L91" s="659"/>
      <c r="M91" s="616"/>
      <c r="N91" s="617"/>
      <c r="O91" s="625"/>
      <c r="P91" s="626"/>
      <c r="Q91" s="627"/>
      <c r="R91" s="628"/>
      <c r="S91" s="629"/>
    </row>
    <row r="92" spans="2:19" customFormat="1" ht="15.95" customHeight="1" x14ac:dyDescent="0.15">
      <c r="B92" s="636"/>
      <c r="C92" s="637"/>
      <c r="D92" s="638"/>
      <c r="E92" s="637"/>
      <c r="F92" s="638"/>
      <c r="G92" s="637"/>
      <c r="H92" s="618"/>
      <c r="I92" s="619"/>
      <c r="J92" s="21"/>
      <c r="K92" s="618"/>
      <c r="L92" s="619"/>
      <c r="M92" s="671">
        <f>ROUNDDOWN(H92*K92,0)</f>
        <v>0</v>
      </c>
      <c r="N92" s="672"/>
      <c r="O92" s="680"/>
      <c r="P92" s="674"/>
      <c r="Q92" s="675"/>
      <c r="R92" s="623"/>
      <c r="S92" s="624"/>
    </row>
    <row r="93" spans="2:19" customFormat="1" ht="15.95" customHeight="1" x14ac:dyDescent="0.15">
      <c r="B93" s="630"/>
      <c r="C93" s="631"/>
      <c r="D93" s="632"/>
      <c r="E93" s="631"/>
      <c r="F93" s="628"/>
      <c r="G93" s="633"/>
      <c r="H93" s="616"/>
      <c r="I93" s="617"/>
      <c r="J93" s="20"/>
      <c r="K93" s="616"/>
      <c r="L93" s="617"/>
      <c r="M93" s="616"/>
      <c r="N93" s="617"/>
      <c r="O93" s="625"/>
      <c r="P93" s="626"/>
      <c r="Q93" s="627"/>
      <c r="R93" s="628"/>
      <c r="S93" s="629"/>
    </row>
    <row r="94" spans="2:19" customFormat="1" ht="15.95" customHeight="1" x14ac:dyDescent="0.15">
      <c r="B94" s="636"/>
      <c r="C94" s="637"/>
      <c r="D94" s="676"/>
      <c r="E94" s="637"/>
      <c r="F94" s="623"/>
      <c r="G94" s="677"/>
      <c r="H94" s="671"/>
      <c r="I94" s="672"/>
      <c r="J94" s="21"/>
      <c r="K94" s="671"/>
      <c r="L94" s="672"/>
      <c r="M94" s="671">
        <f>ROUNDDOWN(H94*K94,0)</f>
        <v>0</v>
      </c>
      <c r="N94" s="672"/>
      <c r="O94" s="680"/>
      <c r="P94" s="674"/>
      <c r="Q94" s="675"/>
      <c r="R94" s="623"/>
      <c r="S94" s="624"/>
    </row>
    <row r="95" spans="2:19" customFormat="1" ht="15.95" customHeight="1" x14ac:dyDescent="0.15">
      <c r="B95" s="630"/>
      <c r="C95" s="631"/>
      <c r="D95" s="632"/>
      <c r="E95" s="631"/>
      <c r="F95" s="628"/>
      <c r="G95" s="633"/>
      <c r="H95" s="616"/>
      <c r="I95" s="617"/>
      <c r="J95" s="20"/>
      <c r="K95" s="616"/>
      <c r="L95" s="617"/>
      <c r="M95" s="616"/>
      <c r="N95" s="617"/>
      <c r="O95" s="625"/>
      <c r="P95" s="626"/>
      <c r="Q95" s="627"/>
      <c r="R95" s="628"/>
      <c r="S95" s="629"/>
    </row>
    <row r="96" spans="2:19" customFormat="1" ht="15.95" customHeight="1" x14ac:dyDescent="0.15">
      <c r="B96" s="636"/>
      <c r="C96" s="637"/>
      <c r="D96" s="676"/>
      <c r="E96" s="637"/>
      <c r="F96" s="623"/>
      <c r="G96" s="677"/>
      <c r="H96" s="671"/>
      <c r="I96" s="672"/>
      <c r="J96" s="21"/>
      <c r="K96" s="671"/>
      <c r="L96" s="672"/>
      <c r="M96" s="671">
        <f>H96*K96</f>
        <v>0</v>
      </c>
      <c r="N96" s="672"/>
      <c r="O96" s="680"/>
      <c r="P96" s="674"/>
      <c r="Q96" s="675"/>
      <c r="R96" s="623"/>
      <c r="S96" s="624"/>
    </row>
    <row r="97" spans="2:19" customFormat="1" ht="15.95" customHeight="1" x14ac:dyDescent="0.15">
      <c r="B97" s="630"/>
      <c r="C97" s="631"/>
      <c r="D97" s="632"/>
      <c r="E97" s="631"/>
      <c r="F97" s="628"/>
      <c r="G97" s="633"/>
      <c r="H97" s="616"/>
      <c r="I97" s="617"/>
      <c r="J97" s="20"/>
      <c r="K97" s="616"/>
      <c r="L97" s="617"/>
      <c r="M97" s="616"/>
      <c r="N97" s="617"/>
      <c r="O97" s="625"/>
      <c r="P97" s="626"/>
      <c r="Q97" s="627"/>
      <c r="R97" s="628"/>
      <c r="S97" s="629"/>
    </row>
    <row r="98" spans="2:19" customFormat="1" ht="15.95" customHeight="1" x14ac:dyDescent="0.15">
      <c r="B98" s="636"/>
      <c r="C98" s="637"/>
      <c r="D98" s="676"/>
      <c r="E98" s="637"/>
      <c r="F98" s="623"/>
      <c r="G98" s="677"/>
      <c r="H98" s="671"/>
      <c r="I98" s="672"/>
      <c r="J98" s="21"/>
      <c r="K98" s="671"/>
      <c r="L98" s="672"/>
      <c r="M98" s="671">
        <f>H98*K98</f>
        <v>0</v>
      </c>
      <c r="N98" s="672"/>
      <c r="O98" s="680"/>
      <c r="P98" s="674"/>
      <c r="Q98" s="675"/>
      <c r="R98" s="623"/>
      <c r="S98" s="624"/>
    </row>
    <row r="99" spans="2:19" customFormat="1" ht="15.95" customHeight="1" x14ac:dyDescent="0.15">
      <c r="B99" s="630"/>
      <c r="C99" s="631"/>
      <c r="D99" s="632"/>
      <c r="E99" s="631"/>
      <c r="F99" s="628"/>
      <c r="G99" s="633"/>
      <c r="H99" s="616"/>
      <c r="I99" s="617"/>
      <c r="J99" s="20"/>
      <c r="K99" s="616"/>
      <c r="L99" s="617"/>
      <c r="M99" s="616"/>
      <c r="N99" s="617"/>
      <c r="O99" s="625"/>
      <c r="P99" s="626"/>
      <c r="Q99" s="627"/>
      <c r="R99" s="628"/>
      <c r="S99" s="629"/>
    </row>
    <row r="100" spans="2:19" customFormat="1" ht="15.95" customHeight="1" x14ac:dyDescent="0.15">
      <c r="B100" s="636"/>
      <c r="C100" s="637"/>
      <c r="D100" s="676"/>
      <c r="E100" s="637"/>
      <c r="F100" s="623"/>
      <c r="G100" s="677"/>
      <c r="H100" s="671"/>
      <c r="I100" s="672"/>
      <c r="J100" s="21"/>
      <c r="K100" s="671"/>
      <c r="L100" s="672"/>
      <c r="M100" s="671">
        <f>H100*K100</f>
        <v>0</v>
      </c>
      <c r="N100" s="672"/>
      <c r="O100" s="680"/>
      <c r="P100" s="674"/>
      <c r="Q100" s="675"/>
      <c r="R100" s="623"/>
      <c r="S100" s="624"/>
    </row>
    <row r="101" spans="2:19" customFormat="1" ht="15.95" customHeight="1" x14ac:dyDescent="0.15">
      <c r="B101" s="630"/>
      <c r="C101" s="631"/>
      <c r="D101" s="632"/>
      <c r="E101" s="631"/>
      <c r="F101" s="628"/>
      <c r="G101" s="633"/>
      <c r="H101" s="616"/>
      <c r="I101" s="617"/>
      <c r="J101" s="20"/>
      <c r="K101" s="616"/>
      <c r="L101" s="617"/>
      <c r="M101" s="616"/>
      <c r="N101" s="617"/>
      <c r="O101" s="625"/>
      <c r="P101" s="626"/>
      <c r="Q101" s="627"/>
      <c r="R101" s="628"/>
      <c r="S101" s="629"/>
    </row>
    <row r="102" spans="2:19" customFormat="1" ht="15.95" customHeight="1" thickBot="1" x14ac:dyDescent="0.2">
      <c r="B102" s="652"/>
      <c r="C102" s="653"/>
      <c r="D102" s="654"/>
      <c r="E102" s="653"/>
      <c r="F102" s="650"/>
      <c r="G102" s="655"/>
      <c r="H102" s="645"/>
      <c r="I102" s="646"/>
      <c r="J102" s="22"/>
      <c r="K102" s="643"/>
      <c r="L102" s="644"/>
      <c r="M102" s="645"/>
      <c r="N102" s="646"/>
      <c r="O102" s="647"/>
      <c r="P102" s="648"/>
      <c r="Q102" s="649"/>
      <c r="R102" s="650"/>
      <c r="S102" s="651"/>
    </row>
    <row r="103" spans="2:19" customFormat="1" ht="9.9499999999999993" customHeight="1" x14ac:dyDescent="0.15">
      <c r="H103" s="5"/>
      <c r="I103" s="5"/>
    </row>
    <row r="104" spans="2:19" customFormat="1" ht="14.25" thickBot="1" x14ac:dyDescent="0.2">
      <c r="C104" s="641" t="s">
        <v>276</v>
      </c>
      <c r="D104" s="641"/>
      <c r="E104" s="6"/>
      <c r="F104" s="3"/>
      <c r="H104" s="5"/>
      <c r="I104" s="5"/>
      <c r="P104" s="642" t="s">
        <v>70</v>
      </c>
      <c r="Q104" s="642"/>
      <c r="R104" s="642"/>
      <c r="S104" s="642"/>
    </row>
    <row r="105" spans="2:19" customFormat="1" ht="20.100000000000001" customHeight="1" x14ac:dyDescent="0.15">
      <c r="B105" s="12"/>
      <c r="C105" s="13"/>
      <c r="D105" s="13"/>
      <c r="E105" s="14"/>
      <c r="F105" s="15"/>
      <c r="G105" s="689" t="s">
        <v>72</v>
      </c>
      <c r="H105" s="689"/>
      <c r="I105" s="689"/>
      <c r="J105" s="689"/>
      <c r="K105" s="689"/>
      <c r="L105" s="689"/>
      <c r="M105" s="689"/>
      <c r="N105" s="13"/>
      <c r="O105" s="13"/>
      <c r="P105" s="13"/>
      <c r="Q105" s="13"/>
      <c r="R105" s="13"/>
      <c r="S105" s="16"/>
    </row>
    <row r="106" spans="2:19" customFormat="1" ht="15.95" customHeight="1" x14ac:dyDescent="0.15">
      <c r="B106" s="17"/>
      <c r="C106" s="1"/>
      <c r="D106" s="1"/>
      <c r="E106" s="9"/>
      <c r="F106" s="7"/>
      <c r="G106" s="690"/>
      <c r="H106" s="690"/>
      <c r="I106" s="690"/>
      <c r="J106" s="690"/>
      <c r="K106" s="690"/>
      <c r="L106" s="690"/>
      <c r="M106" s="690"/>
      <c r="N106" s="1"/>
      <c r="O106" s="1"/>
      <c r="P106" s="1"/>
      <c r="Q106" s="1"/>
      <c r="R106" s="1"/>
      <c r="S106" s="18"/>
    </row>
    <row r="107" spans="2:19" customFormat="1" ht="15.95" customHeight="1" x14ac:dyDescent="0.3">
      <c r="B107" s="17"/>
      <c r="C107" s="693" t="s">
        <v>277</v>
      </c>
      <c r="D107" s="693"/>
      <c r="E107" s="693"/>
      <c r="F107" s="7"/>
      <c r="G107" s="8"/>
      <c r="H107" s="8"/>
      <c r="I107" s="8"/>
      <c r="J107" s="8"/>
      <c r="K107" s="8"/>
      <c r="L107" s="8"/>
      <c r="M107" s="8"/>
      <c r="N107" s="1"/>
      <c r="O107" s="1"/>
      <c r="P107" s="1"/>
      <c r="Q107" s="1"/>
      <c r="R107" s="1"/>
      <c r="S107" s="18"/>
    </row>
    <row r="108" spans="2:19" customFormat="1" ht="15.95" customHeight="1" x14ac:dyDescent="0.3">
      <c r="B108" s="17"/>
      <c r="C108" s="11"/>
      <c r="D108" s="11"/>
      <c r="E108" s="11"/>
      <c r="F108" s="7"/>
      <c r="G108" s="8"/>
      <c r="H108" s="8"/>
      <c r="I108" s="8"/>
      <c r="J108" s="8"/>
      <c r="K108" s="8"/>
      <c r="L108" s="8"/>
      <c r="M108" s="8"/>
      <c r="N108" s="1"/>
      <c r="O108" s="1"/>
      <c r="P108" s="1"/>
      <c r="Q108" s="1"/>
      <c r="R108" s="1"/>
      <c r="S108" s="18"/>
    </row>
    <row r="109" spans="2:19" customFormat="1" ht="15.95" customHeight="1" x14ac:dyDescent="0.15">
      <c r="B109" s="17"/>
      <c r="C109" s="693" t="s">
        <v>188</v>
      </c>
      <c r="D109" s="693"/>
      <c r="E109" s="693"/>
      <c r="F109" s="1"/>
      <c r="G109" s="1"/>
      <c r="H109" s="4"/>
      <c r="I109" s="4"/>
      <c r="J109" s="1"/>
      <c r="K109" s="1"/>
      <c r="L109" s="1"/>
      <c r="M109" s="1"/>
      <c r="N109" s="1"/>
      <c r="O109" s="1"/>
      <c r="P109" s="10" t="s">
        <v>189</v>
      </c>
      <c r="Q109" s="691" t="s">
        <v>71</v>
      </c>
      <c r="R109" s="691"/>
      <c r="S109" s="18"/>
    </row>
    <row r="110" spans="2:19" customFormat="1" ht="15.95" customHeight="1" x14ac:dyDescent="0.15">
      <c r="B110" s="19"/>
      <c r="C110" s="2"/>
      <c r="D110" s="2"/>
      <c r="E110" s="2"/>
      <c r="F110" s="2"/>
      <c r="G110" s="2"/>
      <c r="H110" s="118"/>
      <c r="I110" s="4"/>
      <c r="J110" s="1"/>
      <c r="K110" s="1"/>
      <c r="L110" s="1"/>
      <c r="M110" s="694"/>
      <c r="N110" s="694"/>
      <c r="O110" s="694"/>
      <c r="P110" s="1"/>
      <c r="Q110" s="1"/>
      <c r="R110" s="1"/>
      <c r="S110" s="18"/>
    </row>
    <row r="111" spans="2:19" customFormat="1" ht="15.95" customHeight="1" x14ac:dyDescent="0.15">
      <c r="B111" s="663" t="s">
        <v>63</v>
      </c>
      <c r="C111" s="695"/>
      <c r="D111" s="698" t="s">
        <v>64</v>
      </c>
      <c r="E111" s="695"/>
      <c r="F111" s="685" t="s">
        <v>65</v>
      </c>
      <c r="G111" s="700"/>
      <c r="H111" s="703" t="s">
        <v>66</v>
      </c>
      <c r="I111" s="704"/>
      <c r="J111" s="664" t="s">
        <v>61</v>
      </c>
      <c r="K111" s="685" t="s">
        <v>67</v>
      </c>
      <c r="L111" s="686"/>
      <c r="M111" s="685" t="s">
        <v>68</v>
      </c>
      <c r="N111" s="686"/>
      <c r="O111" s="685" t="s">
        <v>69</v>
      </c>
      <c r="P111" s="707"/>
      <c r="Q111" s="686"/>
      <c r="R111" s="685" t="s">
        <v>62</v>
      </c>
      <c r="S111" s="687"/>
    </row>
    <row r="112" spans="2:19" customFormat="1" ht="15.95" customHeight="1" x14ac:dyDescent="0.15">
      <c r="B112" s="696"/>
      <c r="C112" s="697"/>
      <c r="D112" s="699"/>
      <c r="E112" s="697"/>
      <c r="F112" s="701"/>
      <c r="G112" s="702"/>
      <c r="H112" s="705"/>
      <c r="I112" s="706"/>
      <c r="J112" s="637"/>
      <c r="K112" s="623"/>
      <c r="L112" s="677"/>
      <c r="M112" s="623"/>
      <c r="N112" s="677"/>
      <c r="O112" s="623"/>
      <c r="P112" s="708"/>
      <c r="Q112" s="677"/>
      <c r="R112" s="623"/>
      <c r="S112" s="688"/>
    </row>
    <row r="113" spans="2:19" customFormat="1" ht="15.95" customHeight="1" x14ac:dyDescent="0.15">
      <c r="B113" s="630"/>
      <c r="C113" s="631"/>
      <c r="D113" s="632"/>
      <c r="E113" s="631"/>
      <c r="F113" s="628"/>
      <c r="G113" s="633"/>
      <c r="H113" s="616"/>
      <c r="I113" s="617"/>
      <c r="J113" s="20"/>
      <c r="K113" s="616"/>
      <c r="L113" s="617"/>
      <c r="M113" s="616"/>
      <c r="N113" s="617"/>
      <c r="O113" s="625"/>
      <c r="P113" s="626"/>
      <c r="Q113" s="627"/>
      <c r="R113" s="628"/>
      <c r="S113" s="629"/>
    </row>
    <row r="114" spans="2:19" customFormat="1" ht="15.95" customHeight="1" x14ac:dyDescent="0.15">
      <c r="B114" s="636" t="s">
        <v>190</v>
      </c>
      <c r="C114" s="637"/>
      <c r="D114" s="638"/>
      <c r="E114" s="637"/>
      <c r="F114" s="638"/>
      <c r="G114" s="637"/>
      <c r="H114" s="719"/>
      <c r="I114" s="720"/>
      <c r="J114" s="21"/>
      <c r="K114" s="618"/>
      <c r="L114" s="619"/>
      <c r="M114" s="671">
        <f>SUM(M116:N118)</f>
        <v>0</v>
      </c>
      <c r="N114" s="672"/>
      <c r="O114" s="680"/>
      <c r="P114" s="674"/>
      <c r="Q114" s="675"/>
      <c r="R114" s="623"/>
      <c r="S114" s="624"/>
    </row>
    <row r="115" spans="2:19" customFormat="1" ht="15.95" customHeight="1" x14ac:dyDescent="0.15">
      <c r="B115" s="663"/>
      <c r="C115" s="664"/>
      <c r="D115" s="665"/>
      <c r="E115" s="664"/>
      <c r="F115" s="665"/>
      <c r="G115" s="664"/>
      <c r="H115" s="666"/>
      <c r="I115" s="667"/>
      <c r="J115" s="20"/>
      <c r="K115" s="658"/>
      <c r="L115" s="659"/>
      <c r="M115" s="616"/>
      <c r="N115" s="617"/>
      <c r="O115" s="625"/>
      <c r="P115" s="626"/>
      <c r="Q115" s="627"/>
      <c r="R115" s="628"/>
      <c r="S115" s="629"/>
    </row>
    <row r="116" spans="2:19" customFormat="1" ht="15.95" customHeight="1" x14ac:dyDescent="0.15">
      <c r="B116" s="636"/>
      <c r="C116" s="637"/>
      <c r="D116" s="676" t="s">
        <v>191</v>
      </c>
      <c r="E116" s="637"/>
      <c r="F116" s="623"/>
      <c r="G116" s="677"/>
      <c r="H116" s="678"/>
      <c r="I116" s="679"/>
      <c r="J116" s="23" t="s">
        <v>73</v>
      </c>
      <c r="K116" s="671"/>
      <c r="L116" s="672"/>
      <c r="M116" s="671">
        <f>ROUNDDOWN(H116*K116,0)</f>
        <v>0</v>
      </c>
      <c r="N116" s="672"/>
      <c r="O116" s="673"/>
      <c r="P116" s="674"/>
      <c r="Q116" s="675"/>
      <c r="R116" s="623"/>
      <c r="S116" s="624"/>
    </row>
    <row r="117" spans="2:19" customFormat="1" ht="15.95" customHeight="1" x14ac:dyDescent="0.15">
      <c r="B117" s="630"/>
      <c r="C117" s="631"/>
      <c r="D117" s="632"/>
      <c r="E117" s="631"/>
      <c r="F117" s="628"/>
      <c r="G117" s="633"/>
      <c r="H117" s="634"/>
      <c r="I117" s="635"/>
      <c r="J117" s="20"/>
      <c r="K117" s="616"/>
      <c r="L117" s="617"/>
      <c r="M117" s="616"/>
      <c r="N117" s="617"/>
      <c r="O117" s="625"/>
      <c r="P117" s="626"/>
      <c r="Q117" s="627"/>
      <c r="R117" s="628"/>
      <c r="S117" s="629"/>
    </row>
    <row r="118" spans="2:19" customFormat="1" ht="15.95" customHeight="1" x14ac:dyDescent="0.15">
      <c r="B118" s="636"/>
      <c r="C118" s="637"/>
      <c r="D118" s="676" t="s">
        <v>192</v>
      </c>
      <c r="E118" s="637"/>
      <c r="F118" s="623"/>
      <c r="G118" s="677"/>
      <c r="H118" s="678"/>
      <c r="I118" s="679"/>
      <c r="J118" s="21" t="s">
        <v>193</v>
      </c>
      <c r="K118" s="671"/>
      <c r="L118" s="672"/>
      <c r="M118" s="671">
        <f>ROUNDDOWN(H118*K118,0)</f>
        <v>0</v>
      </c>
      <c r="N118" s="672"/>
      <c r="O118" s="680"/>
      <c r="P118" s="674"/>
      <c r="Q118" s="675"/>
      <c r="R118" s="623"/>
      <c r="S118" s="624"/>
    </row>
    <row r="119" spans="2:19" customFormat="1" ht="15.95" customHeight="1" x14ac:dyDescent="0.15">
      <c r="B119" s="630"/>
      <c r="C119" s="631"/>
      <c r="D119" s="632"/>
      <c r="E119" s="631"/>
      <c r="F119" s="628"/>
      <c r="G119" s="633"/>
      <c r="H119" s="616"/>
      <c r="I119" s="617"/>
      <c r="J119" s="20"/>
      <c r="K119" s="616"/>
      <c r="L119" s="617"/>
      <c r="M119" s="616"/>
      <c r="N119" s="617"/>
      <c r="O119" s="625"/>
      <c r="P119" s="626"/>
      <c r="Q119" s="627"/>
      <c r="R119" s="628"/>
      <c r="S119" s="629"/>
    </row>
    <row r="120" spans="2:19" customFormat="1" ht="15.95" customHeight="1" x14ac:dyDescent="0.15">
      <c r="B120" s="636" t="s">
        <v>195</v>
      </c>
      <c r="C120" s="637"/>
      <c r="D120" s="638"/>
      <c r="E120" s="637"/>
      <c r="F120" s="638"/>
      <c r="G120" s="637"/>
      <c r="H120" s="639">
        <v>1</v>
      </c>
      <c r="I120" s="640"/>
      <c r="J120" s="21" t="s">
        <v>75</v>
      </c>
      <c r="K120" s="684" t="s">
        <v>196</v>
      </c>
      <c r="L120" s="619"/>
      <c r="M120" s="671">
        <f>ROUNDDOWN(M114*3%,0)</f>
        <v>0</v>
      </c>
      <c r="N120" s="672"/>
      <c r="O120" s="668"/>
      <c r="P120" s="669"/>
      <c r="Q120" s="670"/>
      <c r="R120" s="623"/>
      <c r="S120" s="624"/>
    </row>
    <row r="121" spans="2:19" customFormat="1" ht="15.95" customHeight="1" x14ac:dyDescent="0.15">
      <c r="B121" s="663"/>
      <c r="C121" s="664"/>
      <c r="D121" s="665"/>
      <c r="E121" s="664"/>
      <c r="F121" s="665"/>
      <c r="G121" s="664"/>
      <c r="H121" s="666"/>
      <c r="I121" s="667"/>
      <c r="J121" s="20"/>
      <c r="K121" s="658"/>
      <c r="L121" s="659"/>
      <c r="M121" s="616"/>
      <c r="N121" s="617"/>
      <c r="O121" s="625"/>
      <c r="P121" s="626"/>
      <c r="Q121" s="627"/>
      <c r="R121" s="628"/>
      <c r="S121" s="629"/>
    </row>
    <row r="122" spans="2:19" customFormat="1" ht="15.95" customHeight="1" x14ac:dyDescent="0.15">
      <c r="B122" s="636" t="s">
        <v>197</v>
      </c>
      <c r="C122" s="637"/>
      <c r="D122" s="638"/>
      <c r="E122" s="637"/>
      <c r="F122" s="638"/>
      <c r="G122" s="637"/>
      <c r="H122" s="639">
        <v>1</v>
      </c>
      <c r="I122" s="640"/>
      <c r="J122" s="21" t="s">
        <v>74</v>
      </c>
      <c r="K122" s="684" t="s">
        <v>198</v>
      </c>
      <c r="L122" s="619"/>
      <c r="M122" s="671">
        <f>ROUNDDOWN(M114*16.5%,0)</f>
        <v>0</v>
      </c>
      <c r="N122" s="672"/>
      <c r="O122" s="668"/>
      <c r="P122" s="669"/>
      <c r="Q122" s="670"/>
      <c r="R122" s="623"/>
      <c r="S122" s="624"/>
    </row>
    <row r="123" spans="2:19" customFormat="1" ht="15.95" customHeight="1" x14ac:dyDescent="0.15">
      <c r="B123" s="630"/>
      <c r="C123" s="631"/>
      <c r="D123" s="632"/>
      <c r="E123" s="631"/>
      <c r="F123" s="628"/>
      <c r="G123" s="633"/>
      <c r="H123" s="616"/>
      <c r="I123" s="617"/>
      <c r="J123" s="20"/>
      <c r="K123" s="616"/>
      <c r="L123" s="617"/>
      <c r="M123" s="616"/>
      <c r="N123" s="617"/>
      <c r="O123" s="625"/>
      <c r="P123" s="626"/>
      <c r="Q123" s="627"/>
      <c r="R123" s="628"/>
      <c r="S123" s="629"/>
    </row>
    <row r="124" spans="2:19" customFormat="1" ht="15.95" customHeight="1" x14ac:dyDescent="0.15">
      <c r="B124" s="636" t="s">
        <v>201</v>
      </c>
      <c r="C124" s="637"/>
      <c r="D124" s="676"/>
      <c r="E124" s="637"/>
      <c r="F124" s="623"/>
      <c r="G124" s="677"/>
      <c r="H124" s="671"/>
      <c r="I124" s="672"/>
      <c r="J124" s="21"/>
      <c r="K124" s="671"/>
      <c r="L124" s="672"/>
      <c r="M124" s="671">
        <f>SUM(M116:N122)</f>
        <v>0</v>
      </c>
      <c r="N124" s="672"/>
      <c r="O124" s="680"/>
      <c r="P124" s="674"/>
      <c r="Q124" s="675"/>
      <c r="R124" s="623"/>
      <c r="S124" s="624"/>
    </row>
    <row r="125" spans="2:19" customFormat="1" ht="15.95" customHeight="1" x14ac:dyDescent="0.15">
      <c r="B125" s="630"/>
      <c r="C125" s="631"/>
      <c r="D125" s="632"/>
      <c r="E125" s="631"/>
      <c r="F125" s="628"/>
      <c r="G125" s="633"/>
      <c r="H125" s="616"/>
      <c r="I125" s="617"/>
      <c r="J125" s="20"/>
      <c r="K125" s="616"/>
      <c r="L125" s="617"/>
      <c r="M125" s="616"/>
      <c r="N125" s="617"/>
      <c r="O125" s="625"/>
      <c r="P125" s="626"/>
      <c r="Q125" s="627"/>
      <c r="R125" s="628"/>
      <c r="S125" s="629"/>
    </row>
    <row r="126" spans="2:19" customFormat="1" ht="15.95" customHeight="1" x14ac:dyDescent="0.15">
      <c r="B126" s="636"/>
      <c r="C126" s="637"/>
      <c r="D126" s="676"/>
      <c r="E126" s="637"/>
      <c r="F126" s="623"/>
      <c r="G126" s="677"/>
      <c r="H126" s="671"/>
      <c r="I126" s="672"/>
      <c r="J126" s="21"/>
      <c r="K126" s="671"/>
      <c r="L126" s="672"/>
      <c r="M126" s="671">
        <f>ROUNDDOWN(H126*K126,0)</f>
        <v>0</v>
      </c>
      <c r="N126" s="672"/>
      <c r="O126" s="680"/>
      <c r="P126" s="674"/>
      <c r="Q126" s="675"/>
      <c r="R126" s="623"/>
      <c r="S126" s="624"/>
    </row>
    <row r="127" spans="2:19" customFormat="1" ht="15.95" customHeight="1" x14ac:dyDescent="0.15">
      <c r="B127" s="630"/>
      <c r="C127" s="631"/>
      <c r="D127" s="632"/>
      <c r="E127" s="631"/>
      <c r="F127" s="628"/>
      <c r="G127" s="633"/>
      <c r="H127" s="616"/>
      <c r="I127" s="617"/>
      <c r="J127" s="20"/>
      <c r="K127" s="616"/>
      <c r="L127" s="617"/>
      <c r="M127" s="616"/>
      <c r="N127" s="617"/>
      <c r="O127" s="625"/>
      <c r="P127" s="626"/>
      <c r="Q127" s="627"/>
      <c r="R127" s="628"/>
      <c r="S127" s="629"/>
    </row>
    <row r="128" spans="2:19" customFormat="1" ht="15.95" customHeight="1" x14ac:dyDescent="0.15">
      <c r="B128" s="636"/>
      <c r="C128" s="637"/>
      <c r="D128" s="676"/>
      <c r="E128" s="637"/>
      <c r="F128" s="623"/>
      <c r="G128" s="677"/>
      <c r="H128" s="671"/>
      <c r="I128" s="672"/>
      <c r="J128" s="21"/>
      <c r="K128" s="671"/>
      <c r="L128" s="672"/>
      <c r="M128" s="671">
        <f>ROUNDDOWN(H128*K128,0)</f>
        <v>0</v>
      </c>
      <c r="N128" s="672"/>
      <c r="O128" s="680"/>
      <c r="P128" s="674"/>
      <c r="Q128" s="675"/>
      <c r="R128" s="623"/>
      <c r="S128" s="624"/>
    </row>
    <row r="129" spans="2:19" customFormat="1" ht="15.95" customHeight="1" x14ac:dyDescent="0.15">
      <c r="B129" s="630"/>
      <c r="C129" s="631"/>
      <c r="D129" s="632"/>
      <c r="E129" s="631"/>
      <c r="F129" s="628"/>
      <c r="G129" s="633"/>
      <c r="H129" s="616"/>
      <c r="I129" s="617"/>
      <c r="J129" s="20"/>
      <c r="K129" s="616"/>
      <c r="L129" s="617"/>
      <c r="M129" s="616"/>
      <c r="N129" s="617"/>
      <c r="O129" s="625"/>
      <c r="P129" s="626"/>
      <c r="Q129" s="627"/>
      <c r="R129" s="628"/>
      <c r="S129" s="629"/>
    </row>
    <row r="130" spans="2:19" customFormat="1" ht="15.95" customHeight="1" x14ac:dyDescent="0.15">
      <c r="B130" s="636"/>
      <c r="C130" s="637"/>
      <c r="D130" s="676"/>
      <c r="E130" s="637"/>
      <c r="F130" s="623"/>
      <c r="G130" s="677"/>
      <c r="H130" s="671"/>
      <c r="I130" s="672"/>
      <c r="J130" s="21"/>
      <c r="K130" s="671"/>
      <c r="L130" s="672"/>
      <c r="M130" s="671">
        <f>H130*K130</f>
        <v>0</v>
      </c>
      <c r="N130" s="672"/>
      <c r="O130" s="680"/>
      <c r="P130" s="674"/>
      <c r="Q130" s="675"/>
      <c r="R130" s="623"/>
      <c r="S130" s="624"/>
    </row>
    <row r="131" spans="2:19" customFormat="1" ht="15.95" customHeight="1" x14ac:dyDescent="0.15">
      <c r="B131" s="630"/>
      <c r="C131" s="631"/>
      <c r="D131" s="632"/>
      <c r="E131" s="631"/>
      <c r="F131" s="628"/>
      <c r="G131" s="633"/>
      <c r="H131" s="616"/>
      <c r="I131" s="617"/>
      <c r="J131" s="20"/>
      <c r="K131" s="616"/>
      <c r="L131" s="617"/>
      <c r="M131" s="616"/>
      <c r="N131" s="617"/>
      <c r="O131" s="625"/>
      <c r="P131" s="626"/>
      <c r="Q131" s="627"/>
      <c r="R131" s="628"/>
      <c r="S131" s="629"/>
    </row>
    <row r="132" spans="2:19" customFormat="1" ht="15.95" customHeight="1" x14ac:dyDescent="0.15">
      <c r="B132" s="636"/>
      <c r="C132" s="637"/>
      <c r="D132" s="676"/>
      <c r="E132" s="637"/>
      <c r="F132" s="623"/>
      <c r="G132" s="677"/>
      <c r="H132" s="671"/>
      <c r="I132" s="672"/>
      <c r="J132" s="21"/>
      <c r="K132" s="671"/>
      <c r="L132" s="672"/>
      <c r="M132" s="671">
        <f>H132*K132</f>
        <v>0</v>
      </c>
      <c r="N132" s="672"/>
      <c r="O132" s="680"/>
      <c r="P132" s="674"/>
      <c r="Q132" s="675"/>
      <c r="R132" s="623"/>
      <c r="S132" s="624"/>
    </row>
    <row r="133" spans="2:19" customFormat="1" ht="15.95" customHeight="1" x14ac:dyDescent="0.15">
      <c r="B133" s="630"/>
      <c r="C133" s="631"/>
      <c r="D133" s="632"/>
      <c r="E133" s="631"/>
      <c r="F133" s="628"/>
      <c r="G133" s="633"/>
      <c r="H133" s="616"/>
      <c r="I133" s="617"/>
      <c r="J133" s="20"/>
      <c r="K133" s="616"/>
      <c r="L133" s="617"/>
      <c r="M133" s="616"/>
      <c r="N133" s="617"/>
      <c r="O133" s="625"/>
      <c r="P133" s="626"/>
      <c r="Q133" s="627"/>
      <c r="R133" s="628"/>
      <c r="S133" s="629"/>
    </row>
    <row r="134" spans="2:19" customFormat="1" ht="15.95" customHeight="1" x14ac:dyDescent="0.15">
      <c r="B134" s="636"/>
      <c r="C134" s="637"/>
      <c r="D134" s="676"/>
      <c r="E134" s="637"/>
      <c r="F134" s="623"/>
      <c r="G134" s="677"/>
      <c r="H134" s="671"/>
      <c r="I134" s="672"/>
      <c r="J134" s="21"/>
      <c r="K134" s="671"/>
      <c r="L134" s="672"/>
      <c r="M134" s="671">
        <f>H134*K134</f>
        <v>0</v>
      </c>
      <c r="N134" s="672"/>
      <c r="O134" s="680"/>
      <c r="P134" s="674"/>
      <c r="Q134" s="675"/>
      <c r="R134" s="623"/>
      <c r="S134" s="624"/>
    </row>
    <row r="135" spans="2:19" customFormat="1" ht="15.95" customHeight="1" x14ac:dyDescent="0.15">
      <c r="B135" s="630"/>
      <c r="C135" s="631"/>
      <c r="D135" s="632"/>
      <c r="E135" s="631"/>
      <c r="F135" s="628"/>
      <c r="G135" s="633"/>
      <c r="H135" s="616"/>
      <c r="I135" s="617"/>
      <c r="J135" s="20"/>
      <c r="K135" s="616"/>
      <c r="L135" s="617"/>
      <c r="M135" s="616"/>
      <c r="N135" s="617"/>
      <c r="O135" s="625"/>
      <c r="P135" s="626"/>
      <c r="Q135" s="627"/>
      <c r="R135" s="628"/>
      <c r="S135" s="629"/>
    </row>
    <row r="136" spans="2:19" customFormat="1" ht="15.95" customHeight="1" thickBot="1" x14ac:dyDescent="0.2">
      <c r="B136" s="652"/>
      <c r="C136" s="653"/>
      <c r="D136" s="654"/>
      <c r="E136" s="653"/>
      <c r="F136" s="650"/>
      <c r="G136" s="655"/>
      <c r="H136" s="645"/>
      <c r="I136" s="646"/>
      <c r="J136" s="22"/>
      <c r="K136" s="643"/>
      <c r="L136" s="644"/>
      <c r="M136" s="645"/>
      <c r="N136" s="646"/>
      <c r="O136" s="647"/>
      <c r="P136" s="648"/>
      <c r="Q136" s="649"/>
      <c r="R136" s="650"/>
      <c r="S136" s="651"/>
    </row>
    <row r="137" spans="2:19" customFormat="1" ht="9.9499999999999993" customHeight="1" x14ac:dyDescent="0.15">
      <c r="H137" s="5"/>
      <c r="I137" s="5"/>
    </row>
    <row r="138" spans="2:19" customFormat="1" ht="14.25" thickBot="1" x14ac:dyDescent="0.2">
      <c r="C138" s="641" t="s">
        <v>278</v>
      </c>
      <c r="D138" s="641"/>
      <c r="E138" s="6"/>
      <c r="F138" s="3"/>
      <c r="H138" s="5"/>
      <c r="I138" s="5"/>
      <c r="P138" s="642" t="s">
        <v>70</v>
      </c>
      <c r="Q138" s="642"/>
      <c r="R138" s="642"/>
      <c r="S138" s="642"/>
    </row>
    <row r="139" spans="2:19" customFormat="1" ht="20.100000000000001" customHeight="1" x14ac:dyDescent="0.15">
      <c r="B139" s="12"/>
      <c r="C139" s="13"/>
      <c r="D139" s="13"/>
      <c r="E139" s="14"/>
      <c r="F139" s="15"/>
      <c r="G139" s="689" t="s">
        <v>72</v>
      </c>
      <c r="H139" s="689"/>
      <c r="I139" s="689"/>
      <c r="J139" s="689"/>
      <c r="K139" s="689"/>
      <c r="L139" s="689"/>
      <c r="M139" s="689"/>
      <c r="N139" s="13"/>
      <c r="O139" s="13"/>
      <c r="P139" s="13"/>
      <c r="Q139" s="13"/>
      <c r="R139" s="13"/>
      <c r="S139" s="16"/>
    </row>
    <row r="140" spans="2:19" customFormat="1" ht="15.95" customHeight="1" x14ac:dyDescent="0.15">
      <c r="B140" s="17"/>
      <c r="C140" s="1"/>
      <c r="D140" s="1"/>
      <c r="E140" s="9"/>
      <c r="F140" s="7"/>
      <c r="G140" s="690"/>
      <c r="H140" s="690"/>
      <c r="I140" s="690"/>
      <c r="J140" s="690"/>
      <c r="K140" s="690"/>
      <c r="L140" s="690"/>
      <c r="M140" s="690"/>
      <c r="N140" s="1"/>
      <c r="O140" s="1"/>
      <c r="P140" s="1"/>
      <c r="Q140" s="1"/>
      <c r="R140" s="1"/>
      <c r="S140" s="18"/>
    </row>
    <row r="141" spans="2:19" customFormat="1" ht="15.95" customHeight="1" x14ac:dyDescent="0.3">
      <c r="B141" s="17"/>
      <c r="C141" s="693" t="s">
        <v>279</v>
      </c>
      <c r="D141" s="693"/>
      <c r="E141" s="693"/>
      <c r="F141" s="7"/>
      <c r="G141" s="8"/>
      <c r="H141" s="8"/>
      <c r="I141" s="8"/>
      <c r="J141" s="8"/>
      <c r="K141" s="8"/>
      <c r="L141" s="8"/>
      <c r="M141" s="8"/>
      <c r="N141" s="1"/>
      <c r="O141" s="1"/>
      <c r="P141" s="1"/>
      <c r="Q141" s="1"/>
      <c r="R141" s="1"/>
      <c r="S141" s="18"/>
    </row>
    <row r="142" spans="2:19" customFormat="1" ht="15.95" customHeight="1" x14ac:dyDescent="0.3">
      <c r="B142" s="17"/>
      <c r="C142" s="11"/>
      <c r="D142" s="11"/>
      <c r="E142" s="11"/>
      <c r="F142" s="7"/>
      <c r="G142" s="8"/>
      <c r="H142" s="8"/>
      <c r="I142" s="8"/>
      <c r="J142" s="8"/>
      <c r="K142" s="8"/>
      <c r="L142" s="8"/>
      <c r="M142" s="8"/>
      <c r="N142" s="1"/>
      <c r="O142" s="1"/>
      <c r="P142" s="1"/>
      <c r="Q142" s="1"/>
      <c r="R142" s="1"/>
      <c r="S142" s="18"/>
    </row>
    <row r="143" spans="2:19" customFormat="1" ht="15.95" customHeight="1" x14ac:dyDescent="0.15">
      <c r="B143" s="17"/>
      <c r="C143" s="693" t="s">
        <v>188</v>
      </c>
      <c r="D143" s="693"/>
      <c r="E143" s="693"/>
      <c r="F143" s="1"/>
      <c r="G143" s="1"/>
      <c r="H143" s="4"/>
      <c r="I143" s="4"/>
      <c r="J143" s="1"/>
      <c r="K143" s="1"/>
      <c r="L143" s="1"/>
      <c r="M143" s="1"/>
      <c r="N143" s="1"/>
      <c r="O143" s="1"/>
      <c r="P143" s="10" t="s">
        <v>189</v>
      </c>
      <c r="Q143" s="691" t="s">
        <v>71</v>
      </c>
      <c r="R143" s="691"/>
      <c r="S143" s="18"/>
    </row>
    <row r="144" spans="2:19" customFormat="1" ht="15.95" customHeight="1" x14ac:dyDescent="0.15">
      <c r="B144" s="19"/>
      <c r="C144" s="2"/>
      <c r="D144" s="2"/>
      <c r="E144" s="2"/>
      <c r="F144" s="2"/>
      <c r="G144" s="2"/>
      <c r="H144" s="692"/>
      <c r="I144" s="715"/>
      <c r="J144" s="1"/>
      <c r="K144" s="1"/>
      <c r="L144" s="1"/>
      <c r="M144" s="694"/>
      <c r="N144" s="694"/>
      <c r="O144" s="694"/>
      <c r="P144" s="1"/>
      <c r="Q144" s="1"/>
      <c r="R144" s="1"/>
      <c r="S144" s="18"/>
    </row>
    <row r="145" spans="2:20" customFormat="1" ht="15.95" customHeight="1" x14ac:dyDescent="0.15">
      <c r="B145" s="663" t="s">
        <v>63</v>
      </c>
      <c r="C145" s="695"/>
      <c r="D145" s="698" t="s">
        <v>64</v>
      </c>
      <c r="E145" s="695"/>
      <c r="F145" s="685" t="s">
        <v>65</v>
      </c>
      <c r="G145" s="700"/>
      <c r="H145" s="703" t="s">
        <v>66</v>
      </c>
      <c r="I145" s="704"/>
      <c r="J145" s="664" t="s">
        <v>61</v>
      </c>
      <c r="K145" s="685" t="s">
        <v>67</v>
      </c>
      <c r="L145" s="686"/>
      <c r="M145" s="685" t="s">
        <v>68</v>
      </c>
      <c r="N145" s="686"/>
      <c r="O145" s="685" t="s">
        <v>69</v>
      </c>
      <c r="P145" s="707"/>
      <c r="Q145" s="686"/>
      <c r="R145" s="685" t="s">
        <v>62</v>
      </c>
      <c r="S145" s="687"/>
    </row>
    <row r="146" spans="2:20" customFormat="1" ht="15.95" customHeight="1" x14ac:dyDescent="0.15">
      <c r="B146" s="696"/>
      <c r="C146" s="697"/>
      <c r="D146" s="699"/>
      <c r="E146" s="697"/>
      <c r="F146" s="701"/>
      <c r="G146" s="702"/>
      <c r="H146" s="705"/>
      <c r="I146" s="706"/>
      <c r="J146" s="637"/>
      <c r="K146" s="623"/>
      <c r="L146" s="677"/>
      <c r="M146" s="623"/>
      <c r="N146" s="677"/>
      <c r="O146" s="623"/>
      <c r="P146" s="708"/>
      <c r="Q146" s="677"/>
      <c r="R146" s="623"/>
      <c r="S146" s="688"/>
    </row>
    <row r="147" spans="2:20" customFormat="1" ht="15.95" customHeight="1" x14ac:dyDescent="0.15">
      <c r="B147" s="630"/>
      <c r="C147" s="631"/>
      <c r="D147" s="632"/>
      <c r="E147" s="631"/>
      <c r="F147" s="628"/>
      <c r="G147" s="633"/>
      <c r="H147" s="634"/>
      <c r="I147" s="635"/>
      <c r="J147" s="20"/>
      <c r="K147" s="616"/>
      <c r="L147" s="617"/>
      <c r="M147" s="616"/>
      <c r="N147" s="617"/>
      <c r="O147" s="625"/>
      <c r="P147" s="626"/>
      <c r="Q147" s="627"/>
      <c r="R147" s="628"/>
      <c r="S147" s="629"/>
    </row>
    <row r="148" spans="2:20" customFormat="1" ht="15.95" customHeight="1" x14ac:dyDescent="0.15">
      <c r="B148" s="636" t="s">
        <v>190</v>
      </c>
      <c r="C148" s="637"/>
      <c r="D148" s="676"/>
      <c r="E148" s="637"/>
      <c r="F148" s="623"/>
      <c r="G148" s="677"/>
      <c r="H148" s="678"/>
      <c r="I148" s="679"/>
      <c r="J148" s="21"/>
      <c r="K148" s="671"/>
      <c r="L148" s="672"/>
      <c r="M148" s="671">
        <f>SUM(M150:N154)</f>
        <v>0</v>
      </c>
      <c r="N148" s="672"/>
      <c r="O148" s="680"/>
      <c r="P148" s="674"/>
      <c r="Q148" s="675"/>
      <c r="R148" s="623"/>
      <c r="S148" s="624"/>
    </row>
    <row r="149" spans="2:20" customFormat="1" ht="15.95" customHeight="1" x14ac:dyDescent="0.15">
      <c r="B149" s="630"/>
      <c r="C149" s="631"/>
      <c r="D149" s="632"/>
      <c r="E149" s="631"/>
      <c r="F149" s="628"/>
      <c r="G149" s="633"/>
      <c r="H149" s="634"/>
      <c r="I149" s="635"/>
      <c r="J149" s="20"/>
      <c r="K149" s="616"/>
      <c r="L149" s="617"/>
      <c r="M149" s="616"/>
      <c r="N149" s="617"/>
      <c r="O149" s="625"/>
      <c r="P149" s="626"/>
      <c r="Q149" s="627"/>
      <c r="R149" s="628"/>
      <c r="S149" s="629"/>
    </row>
    <row r="150" spans="2:20" customFormat="1" ht="15.95" customHeight="1" x14ac:dyDescent="0.15">
      <c r="B150" s="636"/>
      <c r="C150" s="637"/>
      <c r="D150" s="676" t="s">
        <v>208</v>
      </c>
      <c r="E150" s="637"/>
      <c r="F150" s="623"/>
      <c r="G150" s="677"/>
      <c r="H150" s="678"/>
      <c r="I150" s="679"/>
      <c r="J150" s="23" t="s">
        <v>73</v>
      </c>
      <c r="K150" s="671"/>
      <c r="L150" s="672"/>
      <c r="M150" s="671">
        <f>ROUNDDOWN(H150*K150,0)</f>
        <v>0</v>
      </c>
      <c r="N150" s="672"/>
      <c r="O150" s="680"/>
      <c r="P150" s="674"/>
      <c r="Q150" s="675"/>
      <c r="R150" s="623"/>
      <c r="S150" s="624"/>
    </row>
    <row r="151" spans="2:20" customFormat="1" ht="15.95" customHeight="1" x14ac:dyDescent="0.15">
      <c r="B151" s="630"/>
      <c r="C151" s="631"/>
      <c r="D151" s="632"/>
      <c r="E151" s="631"/>
      <c r="F151" s="628"/>
      <c r="G151" s="633"/>
      <c r="H151" s="634"/>
      <c r="I151" s="635"/>
      <c r="J151" s="20"/>
      <c r="K151" s="616"/>
      <c r="L151" s="617"/>
      <c r="M151" s="616"/>
      <c r="N151" s="617"/>
      <c r="O151" s="625"/>
      <c r="P151" s="626"/>
      <c r="Q151" s="627"/>
      <c r="R151" s="628"/>
      <c r="S151" s="629"/>
    </row>
    <row r="152" spans="2:20" customFormat="1" ht="15.95" customHeight="1" x14ac:dyDescent="0.15">
      <c r="B152" s="636"/>
      <c r="C152" s="637"/>
      <c r="D152" s="676" t="s">
        <v>191</v>
      </c>
      <c r="E152" s="637"/>
      <c r="F152" s="623"/>
      <c r="G152" s="677"/>
      <c r="H152" s="678"/>
      <c r="I152" s="679"/>
      <c r="J152" s="21" t="s">
        <v>193</v>
      </c>
      <c r="K152" s="671"/>
      <c r="L152" s="672"/>
      <c r="M152" s="671">
        <f>ROUNDDOWN(H152*K152,0)</f>
        <v>0</v>
      </c>
      <c r="N152" s="672"/>
      <c r="O152" s="680"/>
      <c r="P152" s="674"/>
      <c r="Q152" s="675"/>
      <c r="R152" s="623"/>
      <c r="S152" s="624"/>
    </row>
    <row r="153" spans="2:20" customFormat="1" ht="15.95" customHeight="1" x14ac:dyDescent="0.15">
      <c r="B153" s="630"/>
      <c r="C153" s="631"/>
      <c r="D153" s="632"/>
      <c r="E153" s="631"/>
      <c r="F153" s="628"/>
      <c r="G153" s="633"/>
      <c r="H153" s="634"/>
      <c r="I153" s="635"/>
      <c r="J153" s="20"/>
      <c r="K153" s="616"/>
      <c r="L153" s="617"/>
      <c r="M153" s="616"/>
      <c r="N153" s="617"/>
      <c r="O153" s="625"/>
      <c r="P153" s="626"/>
      <c r="Q153" s="627"/>
      <c r="R153" s="628"/>
      <c r="S153" s="629"/>
      <c r="T153" s="119"/>
    </row>
    <row r="154" spans="2:20" customFormat="1" ht="15.95" customHeight="1" x14ac:dyDescent="0.15">
      <c r="B154" s="636"/>
      <c r="C154" s="637"/>
      <c r="D154" s="676" t="s">
        <v>192</v>
      </c>
      <c r="E154" s="637"/>
      <c r="F154" s="623"/>
      <c r="G154" s="677"/>
      <c r="H154" s="678"/>
      <c r="I154" s="679"/>
      <c r="J154" s="21" t="s">
        <v>193</v>
      </c>
      <c r="K154" s="671"/>
      <c r="L154" s="672"/>
      <c r="M154" s="671">
        <f>ROUNDDOWN(H154*K154,0)</f>
        <v>0</v>
      </c>
      <c r="N154" s="672"/>
      <c r="O154" s="680"/>
      <c r="P154" s="674"/>
      <c r="Q154" s="675"/>
      <c r="R154" s="623"/>
      <c r="S154" s="624"/>
    </row>
    <row r="155" spans="2:20" customFormat="1" ht="15.95" customHeight="1" x14ac:dyDescent="0.15">
      <c r="B155" s="630"/>
      <c r="C155" s="631"/>
      <c r="D155" s="632"/>
      <c r="E155" s="631"/>
      <c r="F155" s="628"/>
      <c r="G155" s="633"/>
      <c r="H155" s="634"/>
      <c r="I155" s="635"/>
      <c r="J155" s="20"/>
      <c r="K155" s="616"/>
      <c r="L155" s="617"/>
      <c r="M155" s="616"/>
      <c r="N155" s="617"/>
      <c r="O155" s="625"/>
      <c r="P155" s="626"/>
      <c r="Q155" s="627"/>
      <c r="R155" s="628"/>
      <c r="S155" s="629"/>
    </row>
    <row r="156" spans="2:20" customFormat="1" ht="15.95" customHeight="1" x14ac:dyDescent="0.15">
      <c r="B156" s="636" t="s">
        <v>195</v>
      </c>
      <c r="C156" s="637"/>
      <c r="D156" s="676"/>
      <c r="E156" s="637"/>
      <c r="F156" s="623"/>
      <c r="G156" s="677"/>
      <c r="H156" s="678">
        <v>1</v>
      </c>
      <c r="I156" s="679"/>
      <c r="J156" s="21" t="s">
        <v>75</v>
      </c>
      <c r="K156" s="718" t="s">
        <v>196</v>
      </c>
      <c r="L156" s="672"/>
      <c r="M156" s="671">
        <f>ROUNDDOWN(M148*1.5%,0)</f>
        <v>0</v>
      </c>
      <c r="N156" s="672"/>
      <c r="O156" s="680"/>
      <c r="P156" s="674"/>
      <c r="Q156" s="675"/>
      <c r="R156" s="623"/>
      <c r="S156" s="624"/>
      <c r="T156" s="120"/>
    </row>
    <row r="157" spans="2:20" customFormat="1" ht="15.95" customHeight="1" x14ac:dyDescent="0.15">
      <c r="B157" s="630"/>
      <c r="C157" s="631"/>
      <c r="D157" s="632"/>
      <c r="E157" s="631"/>
      <c r="F157" s="628"/>
      <c r="G157" s="633"/>
      <c r="H157" s="634"/>
      <c r="I157" s="635"/>
      <c r="J157" s="20"/>
      <c r="K157" s="616"/>
      <c r="L157" s="617"/>
      <c r="M157" s="616"/>
      <c r="N157" s="617"/>
      <c r="O157" s="625"/>
      <c r="P157" s="626"/>
      <c r="Q157" s="627"/>
      <c r="R157" s="628"/>
      <c r="S157" s="629"/>
    </row>
    <row r="158" spans="2:20" customFormat="1" ht="15.95" customHeight="1" x14ac:dyDescent="0.15">
      <c r="B158" s="636" t="s">
        <v>197</v>
      </c>
      <c r="C158" s="637"/>
      <c r="D158" s="676"/>
      <c r="E158" s="637"/>
      <c r="F158" s="623"/>
      <c r="G158" s="677"/>
      <c r="H158" s="678">
        <v>1</v>
      </c>
      <c r="I158" s="679"/>
      <c r="J158" s="21" t="s">
        <v>74</v>
      </c>
      <c r="K158" s="718" t="s">
        <v>198</v>
      </c>
      <c r="L158" s="672"/>
      <c r="M158" s="671">
        <f>ROUNDDOWN(M148*5.5%,0)</f>
        <v>0</v>
      </c>
      <c r="N158" s="672"/>
      <c r="O158" s="680"/>
      <c r="P158" s="674"/>
      <c r="Q158" s="675"/>
      <c r="R158" s="623"/>
      <c r="S158" s="624"/>
    </row>
    <row r="159" spans="2:20" customFormat="1" ht="15.95" customHeight="1" x14ac:dyDescent="0.15">
      <c r="B159" s="630"/>
      <c r="C159" s="631"/>
      <c r="D159" s="632"/>
      <c r="E159" s="631"/>
      <c r="F159" s="628"/>
      <c r="G159" s="633"/>
      <c r="H159" s="634"/>
      <c r="I159" s="635"/>
      <c r="J159" s="20"/>
      <c r="K159" s="616"/>
      <c r="L159" s="617"/>
      <c r="M159" s="616"/>
      <c r="N159" s="617"/>
      <c r="O159" s="625"/>
      <c r="P159" s="626"/>
      <c r="Q159" s="627"/>
      <c r="R159" s="628"/>
      <c r="S159" s="629"/>
    </row>
    <row r="160" spans="2:20" customFormat="1" ht="15.95" customHeight="1" x14ac:dyDescent="0.15">
      <c r="B160" s="636" t="s">
        <v>199</v>
      </c>
      <c r="C160" s="637"/>
      <c r="D160" s="676"/>
      <c r="E160" s="637"/>
      <c r="F160" s="623"/>
      <c r="G160" s="677"/>
      <c r="H160" s="678">
        <v>1</v>
      </c>
      <c r="I160" s="679"/>
      <c r="J160" s="21" t="s">
        <v>169</v>
      </c>
      <c r="K160" s="718" t="s">
        <v>200</v>
      </c>
      <c r="L160" s="672"/>
      <c r="M160" s="671">
        <f>ROUNDDOWN((M148+M156)*0.1,0)</f>
        <v>0</v>
      </c>
      <c r="N160" s="672"/>
      <c r="O160" s="680"/>
      <c r="P160" s="674"/>
      <c r="Q160" s="675"/>
      <c r="R160" s="623"/>
      <c r="S160" s="624"/>
      <c r="T160" s="5">
        <f>M148+M156</f>
        <v>0</v>
      </c>
    </row>
    <row r="161" spans="2:19" customFormat="1" ht="15.95" customHeight="1" x14ac:dyDescent="0.15">
      <c r="B161" s="630"/>
      <c r="C161" s="631"/>
      <c r="D161" s="632"/>
      <c r="E161" s="631"/>
      <c r="F161" s="628"/>
      <c r="G161" s="633"/>
      <c r="H161" s="634"/>
      <c r="I161" s="635"/>
      <c r="J161" s="20"/>
      <c r="K161" s="616"/>
      <c r="L161" s="617"/>
      <c r="M161" s="616"/>
      <c r="N161" s="617"/>
      <c r="O161" s="625"/>
      <c r="P161" s="626"/>
      <c r="Q161" s="627"/>
      <c r="R161" s="628"/>
      <c r="S161" s="629"/>
    </row>
    <row r="162" spans="2:19" customFormat="1" ht="15.95" customHeight="1" x14ac:dyDescent="0.15">
      <c r="B162" s="636" t="s">
        <v>201</v>
      </c>
      <c r="C162" s="637"/>
      <c r="D162" s="676"/>
      <c r="E162" s="637"/>
      <c r="F162" s="623"/>
      <c r="G162" s="677"/>
      <c r="H162" s="678"/>
      <c r="I162" s="679"/>
      <c r="J162" s="21"/>
      <c r="K162" s="671"/>
      <c r="L162" s="672"/>
      <c r="M162" s="671">
        <f>SUM(M150:N160)</f>
        <v>0</v>
      </c>
      <c r="N162" s="672"/>
      <c r="O162" s="680"/>
      <c r="P162" s="674"/>
      <c r="Q162" s="675"/>
      <c r="R162" s="623"/>
      <c r="S162" s="624"/>
    </row>
    <row r="163" spans="2:19" customFormat="1" ht="15.95" customHeight="1" x14ac:dyDescent="0.15">
      <c r="B163" s="630"/>
      <c r="C163" s="631"/>
      <c r="D163" s="632"/>
      <c r="E163" s="631"/>
      <c r="F163" s="628"/>
      <c r="G163" s="633"/>
      <c r="H163" s="634"/>
      <c r="I163" s="635"/>
      <c r="J163" s="20"/>
      <c r="K163" s="616"/>
      <c r="L163" s="617"/>
      <c r="M163" s="616"/>
      <c r="N163" s="617"/>
      <c r="O163" s="625"/>
      <c r="P163" s="626"/>
      <c r="Q163" s="627"/>
      <c r="R163" s="628"/>
      <c r="S163" s="629"/>
    </row>
    <row r="164" spans="2:19" customFormat="1" ht="15.95" customHeight="1" x14ac:dyDescent="0.15">
      <c r="B164" s="636"/>
      <c r="C164" s="637"/>
      <c r="D164" s="676"/>
      <c r="E164" s="637"/>
      <c r="F164" s="623"/>
      <c r="G164" s="677"/>
      <c r="H164" s="678"/>
      <c r="I164" s="679"/>
      <c r="J164" s="21"/>
      <c r="K164" s="671"/>
      <c r="L164" s="672"/>
      <c r="M164" s="671"/>
      <c r="N164" s="672"/>
      <c r="O164" s="680"/>
      <c r="P164" s="674"/>
      <c r="Q164" s="675"/>
      <c r="R164" s="623"/>
      <c r="S164" s="624"/>
    </row>
    <row r="165" spans="2:19" customFormat="1" ht="15.95" customHeight="1" x14ac:dyDescent="0.15">
      <c r="B165" s="630"/>
      <c r="C165" s="631"/>
      <c r="D165" s="632"/>
      <c r="E165" s="631"/>
      <c r="F165" s="628"/>
      <c r="G165" s="633"/>
      <c r="H165" s="634"/>
      <c r="I165" s="635"/>
      <c r="J165" s="20"/>
      <c r="K165" s="616"/>
      <c r="L165" s="617"/>
      <c r="M165" s="616"/>
      <c r="N165" s="617"/>
      <c r="O165" s="625"/>
      <c r="P165" s="626"/>
      <c r="Q165" s="627"/>
      <c r="R165" s="628"/>
      <c r="S165" s="629"/>
    </row>
    <row r="166" spans="2:19" customFormat="1" ht="15.95" customHeight="1" x14ac:dyDescent="0.15">
      <c r="B166" s="636"/>
      <c r="C166" s="637"/>
      <c r="D166" s="676"/>
      <c r="E166" s="637"/>
      <c r="F166" s="623"/>
      <c r="G166" s="677"/>
      <c r="H166" s="678"/>
      <c r="I166" s="679"/>
      <c r="J166" s="21"/>
      <c r="K166" s="671"/>
      <c r="L166" s="672"/>
      <c r="M166" s="671"/>
      <c r="N166" s="672"/>
      <c r="O166" s="680"/>
      <c r="P166" s="674"/>
      <c r="Q166" s="675"/>
      <c r="R166" s="623"/>
      <c r="S166" s="624"/>
    </row>
    <row r="167" spans="2:19" customFormat="1" ht="15.95" customHeight="1" x14ac:dyDescent="0.15">
      <c r="B167" s="630"/>
      <c r="C167" s="631"/>
      <c r="D167" s="632"/>
      <c r="E167" s="631"/>
      <c r="F167" s="628"/>
      <c r="G167" s="633"/>
      <c r="H167" s="634"/>
      <c r="I167" s="635"/>
      <c r="J167" s="20"/>
      <c r="K167" s="616"/>
      <c r="L167" s="617"/>
      <c r="M167" s="616"/>
      <c r="N167" s="617"/>
      <c r="O167" s="625"/>
      <c r="P167" s="626"/>
      <c r="Q167" s="627"/>
      <c r="R167" s="628"/>
      <c r="S167" s="629"/>
    </row>
    <row r="168" spans="2:19" customFormat="1" ht="15.95" customHeight="1" x14ac:dyDescent="0.15">
      <c r="B168" s="636"/>
      <c r="C168" s="637"/>
      <c r="D168" s="676"/>
      <c r="E168" s="637"/>
      <c r="F168" s="623"/>
      <c r="G168" s="677"/>
      <c r="H168" s="678"/>
      <c r="I168" s="679"/>
      <c r="J168" s="21"/>
      <c r="K168" s="671"/>
      <c r="L168" s="672"/>
      <c r="M168" s="671"/>
      <c r="N168" s="672"/>
      <c r="O168" s="673"/>
      <c r="P168" s="674"/>
      <c r="Q168" s="675"/>
      <c r="R168" s="623"/>
      <c r="S168" s="624"/>
    </row>
    <row r="169" spans="2:19" customFormat="1" ht="15.95" customHeight="1" x14ac:dyDescent="0.15">
      <c r="B169" s="630"/>
      <c r="C169" s="631"/>
      <c r="D169" s="632"/>
      <c r="E169" s="631"/>
      <c r="F169" s="628"/>
      <c r="G169" s="633"/>
      <c r="H169" s="634"/>
      <c r="I169" s="635"/>
      <c r="J169" s="20"/>
      <c r="K169" s="616"/>
      <c r="L169" s="617"/>
      <c r="M169" s="616"/>
      <c r="N169" s="617"/>
      <c r="O169" s="625"/>
      <c r="P169" s="626"/>
      <c r="Q169" s="627"/>
      <c r="R169" s="628"/>
      <c r="S169" s="629"/>
    </row>
    <row r="170" spans="2:19" customFormat="1" ht="15.95" customHeight="1" thickBot="1" x14ac:dyDescent="0.2">
      <c r="B170" s="652"/>
      <c r="C170" s="653"/>
      <c r="D170" s="654"/>
      <c r="E170" s="653"/>
      <c r="F170" s="650"/>
      <c r="G170" s="655"/>
      <c r="H170" s="656"/>
      <c r="I170" s="657"/>
      <c r="J170" s="22"/>
      <c r="K170" s="643"/>
      <c r="L170" s="644"/>
      <c r="M170" s="645"/>
      <c r="N170" s="646"/>
      <c r="O170" s="647"/>
      <c r="P170" s="648"/>
      <c r="Q170" s="649"/>
      <c r="R170" s="650"/>
      <c r="S170" s="651"/>
    </row>
    <row r="171" spans="2:19" customFormat="1" ht="9.9499999999999993" customHeight="1" x14ac:dyDescent="0.15">
      <c r="H171" s="5"/>
      <c r="I171" s="5"/>
    </row>
    <row r="172" spans="2:19" customFormat="1" ht="14.25" thickBot="1" x14ac:dyDescent="0.2">
      <c r="C172" s="641" t="s">
        <v>280</v>
      </c>
      <c r="D172" s="641"/>
      <c r="E172" s="6"/>
      <c r="F172" s="3"/>
      <c r="H172" s="5"/>
      <c r="I172" s="5"/>
      <c r="P172" s="642" t="s">
        <v>70</v>
      </c>
      <c r="Q172" s="642"/>
      <c r="R172" s="642"/>
      <c r="S172" s="642"/>
    </row>
    <row r="173" spans="2:19" customFormat="1" ht="20.100000000000001" customHeight="1" x14ac:dyDescent="0.15">
      <c r="B173" s="12"/>
      <c r="C173" s="13"/>
      <c r="D173" s="13"/>
      <c r="E173" s="14"/>
      <c r="F173" s="15"/>
      <c r="G173" s="689" t="s">
        <v>72</v>
      </c>
      <c r="H173" s="689"/>
      <c r="I173" s="689"/>
      <c r="J173" s="689"/>
      <c r="K173" s="689"/>
      <c r="L173" s="689"/>
      <c r="M173" s="689"/>
      <c r="N173" s="13"/>
      <c r="O173" s="13"/>
      <c r="P173" s="13"/>
      <c r="Q173" s="13"/>
      <c r="R173" s="13"/>
      <c r="S173" s="16"/>
    </row>
    <row r="174" spans="2:19" customFormat="1" ht="15.95" customHeight="1" x14ac:dyDescent="0.15">
      <c r="B174" s="17"/>
      <c r="C174" s="1"/>
      <c r="D174" s="1"/>
      <c r="E174" s="9"/>
      <c r="F174" s="7"/>
      <c r="G174" s="690"/>
      <c r="H174" s="690"/>
      <c r="I174" s="690"/>
      <c r="J174" s="690"/>
      <c r="K174" s="690"/>
      <c r="L174" s="690"/>
      <c r="M174" s="690"/>
      <c r="N174" s="1"/>
      <c r="O174" s="1"/>
      <c r="P174" s="1"/>
      <c r="Q174" s="1"/>
      <c r="R174" s="1"/>
      <c r="S174" s="18"/>
    </row>
    <row r="175" spans="2:19" customFormat="1" ht="15.95" customHeight="1" x14ac:dyDescent="0.3">
      <c r="B175" s="17"/>
      <c r="C175" s="693" t="s">
        <v>187</v>
      </c>
      <c r="D175" s="693"/>
      <c r="E175" s="693"/>
      <c r="F175" s="7"/>
      <c r="G175" s="8"/>
      <c r="H175" s="8"/>
      <c r="I175" s="8"/>
      <c r="J175" s="8"/>
      <c r="K175" s="8"/>
      <c r="L175" s="8"/>
      <c r="M175" s="8"/>
      <c r="N175" s="1"/>
      <c r="O175" s="1"/>
      <c r="P175" s="1"/>
      <c r="Q175" s="1"/>
      <c r="R175" s="1"/>
      <c r="S175" s="18"/>
    </row>
    <row r="176" spans="2:19" customFormat="1" ht="15.95" customHeight="1" x14ac:dyDescent="0.3">
      <c r="B176" s="17"/>
      <c r="C176" s="11"/>
      <c r="D176" s="11"/>
      <c r="E176" s="11"/>
      <c r="F176" s="7"/>
      <c r="G176" s="8"/>
      <c r="H176" s="8"/>
      <c r="I176" s="8"/>
      <c r="J176" s="8"/>
      <c r="K176" s="8"/>
      <c r="L176" s="8"/>
      <c r="M176" s="8"/>
      <c r="N176" s="1"/>
      <c r="O176" s="1"/>
      <c r="P176" s="1"/>
      <c r="Q176" s="1"/>
      <c r="R176" s="1"/>
      <c r="S176" s="18"/>
    </row>
    <row r="177" spans="2:20" customFormat="1" ht="15.95" customHeight="1" x14ac:dyDescent="0.15">
      <c r="B177" s="17"/>
      <c r="C177" s="693" t="s">
        <v>188</v>
      </c>
      <c r="D177" s="693"/>
      <c r="E177" s="693"/>
      <c r="F177" s="1"/>
      <c r="G177" s="1"/>
      <c r="H177" s="4"/>
      <c r="I177" s="4"/>
      <c r="J177" s="1"/>
      <c r="K177" s="1"/>
      <c r="L177" s="1"/>
      <c r="M177" s="1"/>
      <c r="N177" s="1"/>
      <c r="O177" s="1"/>
      <c r="P177" s="10" t="s">
        <v>189</v>
      </c>
      <c r="Q177" s="691" t="s">
        <v>71</v>
      </c>
      <c r="R177" s="691"/>
      <c r="S177" s="18"/>
    </row>
    <row r="178" spans="2:20" customFormat="1" ht="15.95" customHeight="1" x14ac:dyDescent="0.15">
      <c r="B178" s="19"/>
      <c r="C178" s="2"/>
      <c r="D178" s="2"/>
      <c r="E178" s="2"/>
      <c r="F178" s="2"/>
      <c r="G178" s="692" t="s">
        <v>284</v>
      </c>
      <c r="H178" s="692"/>
      <c r="I178" s="692"/>
      <c r="J178" s="692"/>
      <c r="K178" s="1"/>
      <c r="L178" s="1"/>
      <c r="M178" s="694"/>
      <c r="N178" s="694"/>
      <c r="O178" s="694"/>
      <c r="P178" s="1"/>
      <c r="Q178" s="1"/>
      <c r="R178" s="1"/>
      <c r="S178" s="18"/>
    </row>
    <row r="179" spans="2:20" customFormat="1" ht="15.95" customHeight="1" x14ac:dyDescent="0.15">
      <c r="B179" s="663" t="s">
        <v>63</v>
      </c>
      <c r="C179" s="695"/>
      <c r="D179" s="698" t="s">
        <v>64</v>
      </c>
      <c r="E179" s="695"/>
      <c r="F179" s="685" t="s">
        <v>65</v>
      </c>
      <c r="G179" s="700"/>
      <c r="H179" s="703" t="s">
        <v>66</v>
      </c>
      <c r="I179" s="704"/>
      <c r="J179" s="664" t="s">
        <v>61</v>
      </c>
      <c r="K179" s="685" t="s">
        <v>67</v>
      </c>
      <c r="L179" s="686"/>
      <c r="M179" s="685" t="s">
        <v>68</v>
      </c>
      <c r="N179" s="686"/>
      <c r="O179" s="685" t="s">
        <v>69</v>
      </c>
      <c r="P179" s="707"/>
      <c r="Q179" s="686"/>
      <c r="R179" s="685" t="s">
        <v>62</v>
      </c>
      <c r="S179" s="687"/>
    </row>
    <row r="180" spans="2:20" customFormat="1" ht="15.95" customHeight="1" x14ac:dyDescent="0.15">
      <c r="B180" s="696"/>
      <c r="C180" s="697"/>
      <c r="D180" s="699"/>
      <c r="E180" s="697"/>
      <c r="F180" s="701"/>
      <c r="G180" s="702"/>
      <c r="H180" s="705"/>
      <c r="I180" s="706"/>
      <c r="J180" s="637"/>
      <c r="K180" s="623"/>
      <c r="L180" s="677"/>
      <c r="M180" s="623"/>
      <c r="N180" s="677"/>
      <c r="O180" s="623"/>
      <c r="P180" s="708"/>
      <c r="Q180" s="677"/>
      <c r="R180" s="623"/>
      <c r="S180" s="688"/>
    </row>
    <row r="181" spans="2:20" customFormat="1" ht="15.95" customHeight="1" x14ac:dyDescent="0.15">
      <c r="B181" s="630"/>
      <c r="C181" s="631"/>
      <c r="D181" s="632"/>
      <c r="E181" s="631"/>
      <c r="F181" s="628"/>
      <c r="G181" s="633"/>
      <c r="H181" s="634"/>
      <c r="I181" s="635"/>
      <c r="J181" s="20"/>
      <c r="K181" s="616"/>
      <c r="L181" s="617"/>
      <c r="M181" s="616"/>
      <c r="N181" s="617"/>
      <c r="O181" s="625"/>
      <c r="P181" s="626"/>
      <c r="Q181" s="627"/>
      <c r="R181" s="628"/>
      <c r="S181" s="629"/>
    </row>
    <row r="182" spans="2:20" customFormat="1" ht="15.95" customHeight="1" x14ac:dyDescent="0.15">
      <c r="B182" s="636" t="s">
        <v>190</v>
      </c>
      <c r="C182" s="637"/>
      <c r="D182" s="676"/>
      <c r="E182" s="637"/>
      <c r="F182" s="623"/>
      <c r="G182" s="677"/>
      <c r="H182" s="678"/>
      <c r="I182" s="679"/>
      <c r="J182" s="21"/>
      <c r="K182" s="671"/>
      <c r="L182" s="672"/>
      <c r="M182" s="671">
        <f>SUM(M183:N188)</f>
        <v>0</v>
      </c>
      <c r="N182" s="672"/>
      <c r="O182" s="680"/>
      <c r="P182" s="674"/>
      <c r="Q182" s="675"/>
      <c r="R182" s="623"/>
      <c r="S182" s="624"/>
      <c r="T182" s="116"/>
    </row>
    <row r="183" spans="2:20" customFormat="1" ht="15.95" customHeight="1" x14ac:dyDescent="0.15">
      <c r="B183" s="630"/>
      <c r="C183" s="631"/>
      <c r="D183" s="632"/>
      <c r="E183" s="631"/>
      <c r="F183" s="628"/>
      <c r="G183" s="633"/>
      <c r="H183" s="634"/>
      <c r="I183" s="635"/>
      <c r="J183" s="20"/>
      <c r="K183" s="616"/>
      <c r="L183" s="617"/>
      <c r="M183" s="616"/>
      <c r="N183" s="617"/>
      <c r="O183" s="625"/>
      <c r="P183" s="626"/>
      <c r="Q183" s="627"/>
      <c r="R183" s="628"/>
      <c r="S183" s="629"/>
    </row>
    <row r="184" spans="2:20" customFormat="1" ht="15.95" customHeight="1" x14ac:dyDescent="0.15">
      <c r="B184" s="636"/>
      <c r="C184" s="637"/>
      <c r="D184" s="676" t="s">
        <v>191</v>
      </c>
      <c r="E184" s="637"/>
      <c r="F184" s="623"/>
      <c r="G184" s="677"/>
      <c r="H184" s="678"/>
      <c r="I184" s="679"/>
      <c r="J184" s="23" t="s">
        <v>73</v>
      </c>
      <c r="K184" s="671"/>
      <c r="L184" s="672"/>
      <c r="M184" s="671">
        <f>ROUNDDOWN(H184*K184,0)</f>
        <v>0</v>
      </c>
      <c r="N184" s="672"/>
      <c r="O184" s="680"/>
      <c r="P184" s="674"/>
      <c r="Q184" s="675"/>
      <c r="R184" s="623"/>
      <c r="S184" s="624"/>
    </row>
    <row r="185" spans="2:20" customFormat="1" ht="15.95" customHeight="1" x14ac:dyDescent="0.15">
      <c r="B185" s="630"/>
      <c r="C185" s="631"/>
      <c r="D185" s="632"/>
      <c r="E185" s="631"/>
      <c r="F185" s="628"/>
      <c r="G185" s="633"/>
      <c r="H185" s="634"/>
      <c r="I185" s="635"/>
      <c r="J185" s="20"/>
      <c r="K185" s="616"/>
      <c r="L185" s="617"/>
      <c r="M185" s="616"/>
      <c r="N185" s="617"/>
      <c r="O185" s="625"/>
      <c r="P185" s="626"/>
      <c r="Q185" s="627"/>
      <c r="R185" s="628"/>
      <c r="S185" s="629"/>
    </row>
    <row r="186" spans="2:20" customFormat="1" ht="15.95" customHeight="1" x14ac:dyDescent="0.15">
      <c r="B186" s="636"/>
      <c r="C186" s="637"/>
      <c r="D186" s="676" t="s">
        <v>192</v>
      </c>
      <c r="E186" s="637"/>
      <c r="F186" s="623"/>
      <c r="G186" s="677"/>
      <c r="H186" s="678"/>
      <c r="I186" s="679"/>
      <c r="J186" s="21" t="s">
        <v>193</v>
      </c>
      <c r="K186" s="671"/>
      <c r="L186" s="672"/>
      <c r="M186" s="671">
        <f>ROUNDDOWN(H186*K186,0)</f>
        <v>0</v>
      </c>
      <c r="N186" s="672"/>
      <c r="O186" s="680"/>
      <c r="P186" s="674"/>
      <c r="Q186" s="675"/>
      <c r="R186" s="623"/>
      <c r="S186" s="624"/>
    </row>
    <row r="187" spans="2:20" customFormat="1" ht="15.95" customHeight="1" x14ac:dyDescent="0.15">
      <c r="B187" s="630"/>
      <c r="C187" s="631"/>
      <c r="D187" s="632"/>
      <c r="E187" s="631"/>
      <c r="F187" s="628"/>
      <c r="G187" s="633"/>
      <c r="H187" s="634"/>
      <c r="I187" s="635"/>
      <c r="J187" s="20"/>
      <c r="K187" s="616"/>
      <c r="L187" s="617"/>
      <c r="M187" s="616"/>
      <c r="N187" s="617"/>
      <c r="O187" s="625"/>
      <c r="P187" s="626"/>
      <c r="Q187" s="627"/>
      <c r="R187" s="628"/>
      <c r="S187" s="629"/>
    </row>
    <row r="188" spans="2:20" customFormat="1" ht="15.95" customHeight="1" x14ac:dyDescent="0.15">
      <c r="B188" s="636"/>
      <c r="C188" s="637"/>
      <c r="D188" s="676" t="s">
        <v>194</v>
      </c>
      <c r="E188" s="637"/>
      <c r="F188" s="623"/>
      <c r="G188" s="677"/>
      <c r="H188" s="678"/>
      <c r="I188" s="679"/>
      <c r="J188" s="21" t="s">
        <v>164</v>
      </c>
      <c r="K188" s="671"/>
      <c r="L188" s="672"/>
      <c r="M188" s="671">
        <f>ROUNDDOWN(H188*K188,0)</f>
        <v>0</v>
      </c>
      <c r="N188" s="672"/>
      <c r="O188" s="680"/>
      <c r="P188" s="674"/>
      <c r="Q188" s="675"/>
      <c r="R188" s="623"/>
      <c r="S188" s="624"/>
    </row>
    <row r="189" spans="2:20" customFormat="1" ht="15.95" customHeight="1" x14ac:dyDescent="0.15">
      <c r="B189" s="663"/>
      <c r="C189" s="664"/>
      <c r="D189" s="665"/>
      <c r="E189" s="664"/>
      <c r="F189" s="665"/>
      <c r="G189" s="664"/>
      <c r="H189" s="666"/>
      <c r="I189" s="667"/>
      <c r="J189" s="20"/>
      <c r="K189" s="658"/>
      <c r="L189" s="659"/>
      <c r="M189" s="658"/>
      <c r="N189" s="659"/>
      <c r="O189" s="660"/>
      <c r="P189" s="661"/>
      <c r="Q189" s="662"/>
      <c r="R189" s="628"/>
      <c r="S189" s="629"/>
    </row>
    <row r="190" spans="2:20" customFormat="1" ht="15.95" customHeight="1" x14ac:dyDescent="0.15">
      <c r="B190" s="636" t="s">
        <v>195</v>
      </c>
      <c r="C190" s="637"/>
      <c r="D190" s="638"/>
      <c r="E190" s="637"/>
      <c r="F190" s="638"/>
      <c r="G190" s="637"/>
      <c r="H190" s="639">
        <v>1</v>
      </c>
      <c r="I190" s="640"/>
      <c r="J190" s="21" t="s">
        <v>75</v>
      </c>
      <c r="K190" s="718" t="s">
        <v>196</v>
      </c>
      <c r="L190" s="672"/>
      <c r="M190" s="618">
        <f>ROUNDDOWN(M182*3.5%,0)</f>
        <v>0</v>
      </c>
      <c r="N190" s="619"/>
      <c r="O190" s="620"/>
      <c r="P190" s="621"/>
      <c r="Q190" s="622"/>
      <c r="R190" s="623"/>
      <c r="S190" s="624"/>
    </row>
    <row r="191" spans="2:20" customFormat="1" ht="15.95" customHeight="1" x14ac:dyDescent="0.15">
      <c r="B191" s="663"/>
      <c r="C191" s="664"/>
      <c r="D191" s="665"/>
      <c r="E191" s="664"/>
      <c r="F191" s="665"/>
      <c r="G191" s="664"/>
      <c r="H191" s="666"/>
      <c r="I191" s="667"/>
      <c r="J191" s="20"/>
      <c r="K191" s="616"/>
      <c r="L191" s="617"/>
      <c r="M191" s="658"/>
      <c r="N191" s="659"/>
      <c r="O191" s="681"/>
      <c r="P191" s="682"/>
      <c r="Q191" s="683"/>
      <c r="R191" s="628"/>
      <c r="S191" s="629"/>
    </row>
    <row r="192" spans="2:20" customFormat="1" ht="15.95" customHeight="1" x14ac:dyDescent="0.15">
      <c r="B192" s="636" t="s">
        <v>197</v>
      </c>
      <c r="C192" s="637"/>
      <c r="D192" s="638"/>
      <c r="E192" s="637"/>
      <c r="F192" s="638"/>
      <c r="G192" s="637"/>
      <c r="H192" s="639">
        <v>1</v>
      </c>
      <c r="I192" s="640"/>
      <c r="J192" s="21" t="s">
        <v>74</v>
      </c>
      <c r="K192" s="718" t="s">
        <v>198</v>
      </c>
      <c r="L192" s="672"/>
      <c r="M192" s="618">
        <f>ROUNDDOWN(M182*9%,0)</f>
        <v>0</v>
      </c>
      <c r="N192" s="619"/>
      <c r="O192" s="620"/>
      <c r="P192" s="621"/>
      <c r="Q192" s="622"/>
      <c r="R192" s="623"/>
      <c r="S192" s="624"/>
    </row>
    <row r="193" spans="2:20" customFormat="1" ht="15.95" customHeight="1" x14ac:dyDescent="0.15">
      <c r="B193" s="663"/>
      <c r="C193" s="664"/>
      <c r="D193" s="665"/>
      <c r="E193" s="664"/>
      <c r="F193" s="665"/>
      <c r="G193" s="664"/>
      <c r="H193" s="666"/>
      <c r="I193" s="667"/>
      <c r="J193" s="20"/>
      <c r="K193" s="616"/>
      <c r="L193" s="617"/>
      <c r="M193" s="658"/>
      <c r="N193" s="659"/>
      <c r="O193" s="681"/>
      <c r="P193" s="682"/>
      <c r="Q193" s="683"/>
      <c r="R193" s="628"/>
      <c r="S193" s="629"/>
    </row>
    <row r="194" spans="2:20" customFormat="1" ht="15.95" customHeight="1" x14ac:dyDescent="0.15">
      <c r="B194" s="636" t="s">
        <v>199</v>
      </c>
      <c r="C194" s="637"/>
      <c r="D194" s="638"/>
      <c r="E194" s="637"/>
      <c r="F194" s="638"/>
      <c r="G194" s="637"/>
      <c r="H194" s="639">
        <v>1</v>
      </c>
      <c r="I194" s="640"/>
      <c r="J194" s="21" t="s">
        <v>169</v>
      </c>
      <c r="K194" s="718" t="s">
        <v>200</v>
      </c>
      <c r="L194" s="672"/>
      <c r="M194" s="618">
        <f>ROUNDDOWN((M182+M190)*0.1,0)</f>
        <v>0</v>
      </c>
      <c r="N194" s="619"/>
      <c r="O194" s="668"/>
      <c r="P194" s="669"/>
      <c r="Q194" s="670"/>
      <c r="R194" s="623"/>
      <c r="S194" s="624"/>
      <c r="T194" s="5">
        <f>M182+M190</f>
        <v>0</v>
      </c>
    </row>
    <row r="195" spans="2:20" customFormat="1" ht="15.95" customHeight="1" x14ac:dyDescent="0.15">
      <c r="B195" s="630"/>
      <c r="C195" s="631"/>
      <c r="D195" s="632"/>
      <c r="E195" s="631"/>
      <c r="F195" s="628"/>
      <c r="G195" s="633"/>
      <c r="H195" s="634"/>
      <c r="I195" s="635"/>
      <c r="J195" s="20"/>
      <c r="K195" s="616"/>
      <c r="L195" s="617"/>
      <c r="M195" s="616"/>
      <c r="N195" s="617"/>
      <c r="O195" s="625"/>
      <c r="P195" s="626"/>
      <c r="Q195" s="627"/>
      <c r="R195" s="628"/>
      <c r="S195" s="629"/>
    </row>
    <row r="196" spans="2:20" customFormat="1" ht="15.95" customHeight="1" x14ac:dyDescent="0.15">
      <c r="B196" s="636" t="s">
        <v>201</v>
      </c>
      <c r="C196" s="637"/>
      <c r="D196" s="676"/>
      <c r="E196" s="637"/>
      <c r="F196" s="623"/>
      <c r="G196" s="677"/>
      <c r="H196" s="678"/>
      <c r="I196" s="679"/>
      <c r="J196" s="21"/>
      <c r="K196" s="671"/>
      <c r="L196" s="672"/>
      <c r="M196" s="671">
        <f>SUM(M183:N194)</f>
        <v>0</v>
      </c>
      <c r="N196" s="672"/>
      <c r="O196" s="680"/>
      <c r="P196" s="674"/>
      <c r="Q196" s="675"/>
      <c r="R196" s="623"/>
      <c r="S196" s="624"/>
    </row>
    <row r="197" spans="2:20" customFormat="1" ht="15.95" customHeight="1" x14ac:dyDescent="0.15">
      <c r="B197" s="630"/>
      <c r="C197" s="631"/>
      <c r="D197" s="632"/>
      <c r="E197" s="631"/>
      <c r="F197" s="628"/>
      <c r="G197" s="633"/>
      <c r="H197" s="634"/>
      <c r="I197" s="635"/>
      <c r="J197" s="20"/>
      <c r="K197" s="616"/>
      <c r="L197" s="617"/>
      <c r="M197" s="616"/>
      <c r="N197" s="617"/>
      <c r="O197" s="625"/>
      <c r="P197" s="626"/>
      <c r="Q197" s="627"/>
      <c r="R197" s="628"/>
      <c r="S197" s="629"/>
    </row>
    <row r="198" spans="2:20" customFormat="1" ht="15.95" customHeight="1" x14ac:dyDescent="0.15">
      <c r="B198" s="636" t="s">
        <v>202</v>
      </c>
      <c r="C198" s="637"/>
      <c r="D198" s="676"/>
      <c r="E198" s="637"/>
      <c r="F198" s="623"/>
      <c r="G198" s="677"/>
      <c r="H198" s="678"/>
      <c r="I198" s="679"/>
      <c r="J198" s="21"/>
      <c r="K198" s="671"/>
      <c r="L198" s="672"/>
      <c r="M198" s="671">
        <f>ROUNDDOWN(M196*1.2,0)</f>
        <v>0</v>
      </c>
      <c r="N198" s="672"/>
      <c r="O198" s="680"/>
      <c r="P198" s="674"/>
      <c r="Q198" s="675"/>
      <c r="R198" s="623"/>
      <c r="S198" s="624"/>
    </row>
    <row r="199" spans="2:20" customFormat="1" ht="15.95" customHeight="1" x14ac:dyDescent="0.15">
      <c r="B199" s="663"/>
      <c r="C199" s="664"/>
      <c r="D199" s="665"/>
      <c r="E199" s="664"/>
      <c r="F199" s="665"/>
      <c r="G199" s="664"/>
      <c r="H199" s="666"/>
      <c r="I199" s="667"/>
      <c r="J199" s="20"/>
      <c r="K199" s="658"/>
      <c r="L199" s="659"/>
      <c r="M199" s="658"/>
      <c r="N199" s="659"/>
      <c r="O199" s="660"/>
      <c r="P199" s="661"/>
      <c r="Q199" s="662"/>
      <c r="R199" s="628"/>
      <c r="S199" s="629"/>
    </row>
    <row r="200" spans="2:20" customFormat="1" ht="15.95" customHeight="1" x14ac:dyDescent="0.15">
      <c r="B200" s="636"/>
      <c r="C200" s="637"/>
      <c r="D200" s="638"/>
      <c r="E200" s="637"/>
      <c r="F200" s="638"/>
      <c r="G200" s="637"/>
      <c r="H200" s="639"/>
      <c r="I200" s="640"/>
      <c r="J200" s="21"/>
      <c r="K200" s="618"/>
      <c r="L200" s="619"/>
      <c r="M200" s="618"/>
      <c r="N200" s="619"/>
      <c r="O200" s="668"/>
      <c r="P200" s="669"/>
      <c r="Q200" s="670"/>
      <c r="R200" s="623"/>
      <c r="S200" s="624"/>
    </row>
    <row r="201" spans="2:20" customFormat="1" ht="15.95" customHeight="1" x14ac:dyDescent="0.15">
      <c r="B201" s="630"/>
      <c r="C201" s="631"/>
      <c r="D201" s="632"/>
      <c r="E201" s="631"/>
      <c r="F201" s="628"/>
      <c r="G201" s="633"/>
      <c r="H201" s="634"/>
      <c r="I201" s="635"/>
      <c r="J201" s="20"/>
      <c r="K201" s="616"/>
      <c r="L201" s="617"/>
      <c r="M201" s="616"/>
      <c r="N201" s="617"/>
      <c r="O201" s="625"/>
      <c r="P201" s="626"/>
      <c r="Q201" s="627"/>
      <c r="R201" s="628"/>
      <c r="S201" s="629"/>
    </row>
    <row r="202" spans="2:20" customFormat="1" ht="15.95" customHeight="1" x14ac:dyDescent="0.15">
      <c r="B202" s="636"/>
      <c r="C202" s="637"/>
      <c r="D202" s="638"/>
      <c r="E202" s="637"/>
      <c r="F202" s="638"/>
      <c r="G202" s="637"/>
      <c r="H202" s="639"/>
      <c r="I202" s="640"/>
      <c r="J202" s="21"/>
      <c r="K202" s="618"/>
      <c r="L202" s="619"/>
      <c r="M202" s="618"/>
      <c r="N202" s="619"/>
      <c r="O202" s="620"/>
      <c r="P202" s="621"/>
      <c r="Q202" s="622"/>
      <c r="R202" s="623"/>
      <c r="S202" s="624"/>
    </row>
    <row r="203" spans="2:20" customFormat="1" ht="15.95" customHeight="1" x14ac:dyDescent="0.15">
      <c r="B203" s="630"/>
      <c r="C203" s="631"/>
      <c r="D203" s="632"/>
      <c r="E203" s="631"/>
      <c r="F203" s="628"/>
      <c r="G203" s="633"/>
      <c r="H203" s="634"/>
      <c r="I203" s="635"/>
      <c r="J203" s="20"/>
      <c r="K203" s="616"/>
      <c r="L203" s="617"/>
      <c r="M203" s="616"/>
      <c r="N203" s="617"/>
      <c r="O203" s="625"/>
      <c r="P203" s="626"/>
      <c r="Q203" s="627"/>
      <c r="R203" s="628"/>
      <c r="S203" s="629"/>
    </row>
    <row r="204" spans="2:20" customFormat="1" ht="15.95" customHeight="1" thickBot="1" x14ac:dyDescent="0.2">
      <c r="B204" s="652"/>
      <c r="C204" s="653"/>
      <c r="D204" s="654"/>
      <c r="E204" s="653"/>
      <c r="F204" s="650"/>
      <c r="G204" s="655"/>
      <c r="H204" s="656"/>
      <c r="I204" s="657"/>
      <c r="J204" s="22"/>
      <c r="K204" s="643"/>
      <c r="L204" s="644"/>
      <c r="M204" s="645"/>
      <c r="N204" s="646"/>
      <c r="O204" s="647"/>
      <c r="P204" s="648"/>
      <c r="Q204" s="649"/>
      <c r="R204" s="650"/>
      <c r="S204" s="651"/>
    </row>
    <row r="205" spans="2:20" customFormat="1" ht="9.9499999999999993" customHeight="1" x14ac:dyDescent="0.15">
      <c r="H205" s="5"/>
      <c r="I205" s="5"/>
    </row>
    <row r="206" spans="2:20" customFormat="1" ht="14.25" thickBot="1" x14ac:dyDescent="0.2">
      <c r="C206" s="641" t="s">
        <v>282</v>
      </c>
      <c r="D206" s="641"/>
      <c r="E206" s="6"/>
      <c r="F206" s="3"/>
      <c r="H206" s="5"/>
      <c r="I206" s="5"/>
      <c r="P206" s="642" t="s">
        <v>70</v>
      </c>
      <c r="Q206" s="642"/>
      <c r="R206" s="642"/>
      <c r="S206" s="642"/>
    </row>
    <row r="207" spans="2:20" customFormat="1" ht="20.100000000000001" customHeight="1" x14ac:dyDescent="0.15">
      <c r="B207" s="12"/>
      <c r="C207" s="13"/>
      <c r="D207" s="13"/>
      <c r="E207" s="14"/>
      <c r="F207" s="15"/>
      <c r="G207" s="689" t="s">
        <v>72</v>
      </c>
      <c r="H207" s="689"/>
      <c r="I207" s="689"/>
      <c r="J207" s="689"/>
      <c r="K207" s="689"/>
      <c r="L207" s="689"/>
      <c r="M207" s="689"/>
      <c r="N207" s="13"/>
      <c r="O207" s="13"/>
      <c r="P207" s="13"/>
      <c r="Q207" s="13"/>
      <c r="R207" s="13"/>
      <c r="S207" s="16"/>
    </row>
    <row r="208" spans="2:20" customFormat="1" ht="15.95" customHeight="1" x14ac:dyDescent="0.15">
      <c r="B208" s="17"/>
      <c r="C208" s="1"/>
      <c r="D208" s="1"/>
      <c r="E208" s="9"/>
      <c r="F208" s="7"/>
      <c r="G208" s="690"/>
      <c r="H208" s="690"/>
      <c r="I208" s="690"/>
      <c r="J208" s="690"/>
      <c r="K208" s="690"/>
      <c r="L208" s="690"/>
      <c r="M208" s="690"/>
      <c r="N208" s="1"/>
      <c r="O208" s="1"/>
      <c r="P208" s="1"/>
      <c r="Q208" s="1"/>
      <c r="R208" s="1"/>
      <c r="S208" s="18"/>
    </row>
    <row r="209" spans="2:19" customFormat="1" ht="15.95" customHeight="1" x14ac:dyDescent="0.3">
      <c r="B209" s="17"/>
      <c r="C209" s="693" t="s">
        <v>203</v>
      </c>
      <c r="D209" s="693"/>
      <c r="E209" s="693"/>
      <c r="F209" s="7"/>
      <c r="G209" s="8"/>
      <c r="H209" s="8"/>
      <c r="I209" s="8"/>
      <c r="J209" s="8"/>
      <c r="K209" s="8"/>
      <c r="L209" s="8"/>
      <c r="M209" s="8"/>
      <c r="N209" s="1"/>
      <c r="O209" s="1"/>
      <c r="P209" s="1"/>
      <c r="Q209" s="1"/>
      <c r="R209" s="1"/>
      <c r="S209" s="18"/>
    </row>
    <row r="210" spans="2:19" customFormat="1" ht="15.95" customHeight="1" x14ac:dyDescent="0.3">
      <c r="B210" s="17"/>
      <c r="C210" s="11"/>
      <c r="D210" s="11"/>
      <c r="E210" s="11"/>
      <c r="F210" s="7"/>
      <c r="G210" s="8"/>
      <c r="H210" s="8"/>
      <c r="I210" s="8"/>
      <c r="J210" s="8"/>
      <c r="K210" s="8"/>
      <c r="L210" s="8"/>
      <c r="M210" s="8"/>
      <c r="N210" s="1"/>
      <c r="O210" s="1"/>
      <c r="P210" s="1"/>
      <c r="Q210" s="1"/>
      <c r="R210" s="1"/>
      <c r="S210" s="18"/>
    </row>
    <row r="211" spans="2:19" customFormat="1" ht="15.95" customHeight="1" x14ac:dyDescent="0.15">
      <c r="B211" s="17"/>
      <c r="C211" s="693" t="s">
        <v>188</v>
      </c>
      <c r="D211" s="693"/>
      <c r="E211" s="693"/>
      <c r="F211" s="1"/>
      <c r="G211" s="1"/>
      <c r="H211" s="4"/>
      <c r="I211" s="4"/>
      <c r="J211" s="1"/>
      <c r="K211" s="1"/>
      <c r="L211" s="1"/>
      <c r="M211" s="1"/>
      <c r="N211" s="1"/>
      <c r="O211" s="1"/>
      <c r="P211" s="10" t="s">
        <v>189</v>
      </c>
      <c r="Q211" s="691" t="s">
        <v>71</v>
      </c>
      <c r="R211" s="691"/>
      <c r="S211" s="18"/>
    </row>
    <row r="212" spans="2:19" customFormat="1" ht="15.95" customHeight="1" x14ac:dyDescent="0.15">
      <c r="B212" s="19"/>
      <c r="C212" s="2"/>
      <c r="D212" s="2"/>
      <c r="E212" s="2"/>
      <c r="F212" s="2"/>
      <c r="G212" s="692"/>
      <c r="H212" s="692"/>
      <c r="I212" s="692"/>
      <c r="J212" s="692"/>
      <c r="K212" s="1"/>
      <c r="L212" s="1"/>
      <c r="M212" s="694"/>
      <c r="N212" s="694"/>
      <c r="O212" s="694"/>
      <c r="P212" s="1"/>
      <c r="Q212" s="1"/>
      <c r="R212" s="1"/>
      <c r="S212" s="18"/>
    </row>
    <row r="213" spans="2:19" customFormat="1" ht="15.95" customHeight="1" x14ac:dyDescent="0.15">
      <c r="B213" s="663" t="s">
        <v>63</v>
      </c>
      <c r="C213" s="695"/>
      <c r="D213" s="698" t="s">
        <v>64</v>
      </c>
      <c r="E213" s="695"/>
      <c r="F213" s="685" t="s">
        <v>65</v>
      </c>
      <c r="G213" s="700"/>
      <c r="H213" s="703" t="s">
        <v>66</v>
      </c>
      <c r="I213" s="704"/>
      <c r="J213" s="664" t="s">
        <v>61</v>
      </c>
      <c r="K213" s="685" t="s">
        <v>67</v>
      </c>
      <c r="L213" s="686"/>
      <c r="M213" s="685" t="s">
        <v>68</v>
      </c>
      <c r="N213" s="686"/>
      <c r="O213" s="685" t="s">
        <v>69</v>
      </c>
      <c r="P213" s="707"/>
      <c r="Q213" s="686"/>
      <c r="R213" s="685" t="s">
        <v>62</v>
      </c>
      <c r="S213" s="687"/>
    </row>
    <row r="214" spans="2:19" customFormat="1" ht="15.95" customHeight="1" x14ac:dyDescent="0.15">
      <c r="B214" s="696"/>
      <c r="C214" s="697"/>
      <c r="D214" s="699"/>
      <c r="E214" s="697"/>
      <c r="F214" s="701"/>
      <c r="G214" s="702"/>
      <c r="H214" s="705"/>
      <c r="I214" s="706"/>
      <c r="J214" s="637"/>
      <c r="K214" s="623"/>
      <c r="L214" s="677"/>
      <c r="M214" s="623"/>
      <c r="N214" s="677"/>
      <c r="O214" s="623"/>
      <c r="P214" s="708"/>
      <c r="Q214" s="677"/>
      <c r="R214" s="623"/>
      <c r="S214" s="688"/>
    </row>
    <row r="215" spans="2:19" customFormat="1" ht="15.95" customHeight="1" x14ac:dyDescent="0.15">
      <c r="B215" s="630"/>
      <c r="C215" s="631"/>
      <c r="D215" s="632"/>
      <c r="E215" s="631"/>
      <c r="F215" s="628"/>
      <c r="G215" s="633"/>
      <c r="H215" s="634"/>
      <c r="I215" s="635"/>
      <c r="J215" s="20"/>
      <c r="K215" s="616"/>
      <c r="L215" s="617"/>
      <c r="M215" s="616"/>
      <c r="N215" s="617"/>
      <c r="O215" s="625"/>
      <c r="P215" s="626"/>
      <c r="Q215" s="627"/>
      <c r="R215" s="628"/>
      <c r="S215" s="629"/>
    </row>
    <row r="216" spans="2:19" customFormat="1" ht="15.95" customHeight="1" x14ac:dyDescent="0.15">
      <c r="B216" s="636" t="s">
        <v>190</v>
      </c>
      <c r="C216" s="637"/>
      <c r="D216" s="676"/>
      <c r="E216" s="637"/>
      <c r="F216" s="623"/>
      <c r="G216" s="677"/>
      <c r="H216" s="678"/>
      <c r="I216" s="679"/>
      <c r="J216" s="21"/>
      <c r="K216" s="671"/>
      <c r="L216" s="672"/>
      <c r="M216" s="671">
        <f>SUM(M217:N222)</f>
        <v>0</v>
      </c>
      <c r="N216" s="672"/>
      <c r="O216" s="680"/>
      <c r="P216" s="674"/>
      <c r="Q216" s="675"/>
      <c r="R216" s="623"/>
      <c r="S216" s="624"/>
    </row>
    <row r="217" spans="2:19" customFormat="1" ht="15.95" customHeight="1" x14ac:dyDescent="0.15">
      <c r="B217" s="630"/>
      <c r="C217" s="631"/>
      <c r="D217" s="632"/>
      <c r="E217" s="631"/>
      <c r="F217" s="628"/>
      <c r="G217" s="633"/>
      <c r="H217" s="634"/>
      <c r="I217" s="635"/>
      <c r="J217" s="20"/>
      <c r="K217" s="616"/>
      <c r="L217" s="617"/>
      <c r="M217" s="616"/>
      <c r="N217" s="617"/>
      <c r="O217" s="625"/>
      <c r="P217" s="626"/>
      <c r="Q217" s="627"/>
      <c r="R217" s="628"/>
      <c r="S217" s="629"/>
    </row>
    <row r="218" spans="2:19" customFormat="1" ht="15.95" customHeight="1" x14ac:dyDescent="0.15">
      <c r="B218" s="636"/>
      <c r="C218" s="637"/>
      <c r="D218" s="676" t="s">
        <v>191</v>
      </c>
      <c r="E218" s="637"/>
      <c r="F218" s="623"/>
      <c r="G218" s="677"/>
      <c r="H218" s="678"/>
      <c r="I218" s="679"/>
      <c r="J218" s="23" t="s">
        <v>73</v>
      </c>
      <c r="K218" s="671"/>
      <c r="L218" s="672"/>
      <c r="M218" s="671">
        <f>ROUNDDOWN(H218*K218,0)</f>
        <v>0</v>
      </c>
      <c r="N218" s="672"/>
      <c r="O218" s="680"/>
      <c r="P218" s="674"/>
      <c r="Q218" s="675"/>
      <c r="R218" s="623"/>
      <c r="S218" s="624"/>
    </row>
    <row r="219" spans="2:19" customFormat="1" ht="15.95" customHeight="1" x14ac:dyDescent="0.15">
      <c r="B219" s="630"/>
      <c r="C219" s="631"/>
      <c r="D219" s="632"/>
      <c r="E219" s="631"/>
      <c r="F219" s="628"/>
      <c r="G219" s="633"/>
      <c r="H219" s="634"/>
      <c r="I219" s="635"/>
      <c r="J219" s="20"/>
      <c r="K219" s="616"/>
      <c r="L219" s="617"/>
      <c r="M219" s="616"/>
      <c r="N219" s="617"/>
      <c r="O219" s="625"/>
      <c r="P219" s="626"/>
      <c r="Q219" s="627"/>
      <c r="R219" s="628"/>
      <c r="S219" s="629"/>
    </row>
    <row r="220" spans="2:19" customFormat="1" ht="15.95" customHeight="1" x14ac:dyDescent="0.15">
      <c r="B220" s="636"/>
      <c r="C220" s="637"/>
      <c r="D220" s="676" t="s">
        <v>192</v>
      </c>
      <c r="E220" s="637"/>
      <c r="F220" s="623"/>
      <c r="G220" s="677"/>
      <c r="H220" s="678"/>
      <c r="I220" s="679"/>
      <c r="J220" s="21" t="s">
        <v>193</v>
      </c>
      <c r="K220" s="671"/>
      <c r="L220" s="672"/>
      <c r="M220" s="671">
        <f>ROUNDDOWN(H220*K220,0)</f>
        <v>0</v>
      </c>
      <c r="N220" s="672"/>
      <c r="O220" s="680"/>
      <c r="P220" s="674"/>
      <c r="Q220" s="675"/>
      <c r="R220" s="623"/>
      <c r="S220" s="624"/>
    </row>
    <row r="221" spans="2:19" customFormat="1" ht="15.95" customHeight="1" x14ac:dyDescent="0.15">
      <c r="B221" s="630"/>
      <c r="C221" s="631"/>
      <c r="D221" s="632"/>
      <c r="E221" s="631"/>
      <c r="F221" s="628"/>
      <c r="G221" s="633"/>
      <c r="H221" s="634"/>
      <c r="I221" s="635"/>
      <c r="J221" s="20"/>
      <c r="K221" s="616"/>
      <c r="L221" s="617"/>
      <c r="M221" s="616"/>
      <c r="N221" s="617"/>
      <c r="O221" s="625"/>
      <c r="P221" s="626"/>
      <c r="Q221" s="627"/>
      <c r="R221" s="628"/>
      <c r="S221" s="629"/>
    </row>
    <row r="222" spans="2:19" customFormat="1" ht="15.95" customHeight="1" x14ac:dyDescent="0.15">
      <c r="B222" s="636"/>
      <c r="C222" s="637"/>
      <c r="D222" s="676" t="s">
        <v>194</v>
      </c>
      <c r="E222" s="637"/>
      <c r="F222" s="623"/>
      <c r="G222" s="677"/>
      <c r="H222" s="678"/>
      <c r="I222" s="679"/>
      <c r="J222" s="21" t="s">
        <v>164</v>
      </c>
      <c r="K222" s="671"/>
      <c r="L222" s="672"/>
      <c r="M222" s="671">
        <f>ROUNDDOWN(H222*K222,0)</f>
        <v>0</v>
      </c>
      <c r="N222" s="672"/>
      <c r="O222" s="680"/>
      <c r="P222" s="674"/>
      <c r="Q222" s="675"/>
      <c r="R222" s="623"/>
      <c r="S222" s="624"/>
    </row>
    <row r="223" spans="2:19" customFormat="1" ht="15.95" customHeight="1" x14ac:dyDescent="0.15">
      <c r="B223" s="663"/>
      <c r="C223" s="664"/>
      <c r="D223" s="665"/>
      <c r="E223" s="664"/>
      <c r="F223" s="665"/>
      <c r="G223" s="664"/>
      <c r="H223" s="666"/>
      <c r="I223" s="667"/>
      <c r="J223" s="20"/>
      <c r="K223" s="658"/>
      <c r="L223" s="659"/>
      <c r="M223" s="658"/>
      <c r="N223" s="659"/>
      <c r="O223" s="660"/>
      <c r="P223" s="661"/>
      <c r="Q223" s="662"/>
      <c r="R223" s="628"/>
      <c r="S223" s="629"/>
    </row>
    <row r="224" spans="2:19" customFormat="1" ht="15.95" customHeight="1" x14ac:dyDescent="0.15">
      <c r="B224" s="636" t="s">
        <v>195</v>
      </c>
      <c r="C224" s="637"/>
      <c r="D224" s="638"/>
      <c r="E224" s="637"/>
      <c r="F224" s="638"/>
      <c r="G224" s="637"/>
      <c r="H224" s="639">
        <v>1</v>
      </c>
      <c r="I224" s="640"/>
      <c r="J224" s="21" t="s">
        <v>75</v>
      </c>
      <c r="K224" s="718" t="s">
        <v>196</v>
      </c>
      <c r="L224" s="672"/>
      <c r="M224" s="618">
        <f>ROUNDDOWN(M216*2%,0)</f>
        <v>0</v>
      </c>
      <c r="N224" s="619"/>
      <c r="O224" s="620"/>
      <c r="P224" s="621"/>
      <c r="Q224" s="622"/>
      <c r="R224" s="623"/>
      <c r="S224" s="624"/>
    </row>
    <row r="225" spans="2:20" customFormat="1" ht="15.95" customHeight="1" x14ac:dyDescent="0.15">
      <c r="B225" s="663"/>
      <c r="C225" s="664"/>
      <c r="D225" s="665"/>
      <c r="E225" s="664"/>
      <c r="F225" s="665"/>
      <c r="G225" s="664"/>
      <c r="H225" s="666"/>
      <c r="I225" s="667"/>
      <c r="J225" s="20"/>
      <c r="K225" s="616"/>
      <c r="L225" s="617"/>
      <c r="M225" s="658"/>
      <c r="N225" s="659"/>
      <c r="O225" s="681"/>
      <c r="P225" s="682"/>
      <c r="Q225" s="683"/>
      <c r="R225" s="628"/>
      <c r="S225" s="629"/>
    </row>
    <row r="226" spans="2:20" customFormat="1" ht="15.95" customHeight="1" x14ac:dyDescent="0.15">
      <c r="B226" s="636" t="s">
        <v>197</v>
      </c>
      <c r="C226" s="637"/>
      <c r="D226" s="638"/>
      <c r="E226" s="637"/>
      <c r="F226" s="638"/>
      <c r="G226" s="637"/>
      <c r="H226" s="639">
        <v>1</v>
      </c>
      <c r="I226" s="640"/>
      <c r="J226" s="21" t="s">
        <v>74</v>
      </c>
      <c r="K226" s="718" t="s">
        <v>198</v>
      </c>
      <c r="L226" s="672"/>
      <c r="M226" s="618">
        <f>ROUNDDOWN(M216*5%,0)</f>
        <v>0</v>
      </c>
      <c r="N226" s="619"/>
      <c r="O226" s="620"/>
      <c r="P226" s="621"/>
      <c r="Q226" s="622"/>
      <c r="R226" s="623"/>
      <c r="S226" s="624"/>
    </row>
    <row r="227" spans="2:20" customFormat="1" ht="15.95" customHeight="1" x14ac:dyDescent="0.15">
      <c r="B227" s="663"/>
      <c r="C227" s="664"/>
      <c r="D227" s="665"/>
      <c r="E227" s="664"/>
      <c r="F227" s="665"/>
      <c r="G227" s="664"/>
      <c r="H227" s="666"/>
      <c r="I227" s="667"/>
      <c r="J227" s="20"/>
      <c r="K227" s="616"/>
      <c r="L227" s="617"/>
      <c r="M227" s="658"/>
      <c r="N227" s="659"/>
      <c r="O227" s="681"/>
      <c r="P227" s="682"/>
      <c r="Q227" s="683"/>
      <c r="R227" s="628"/>
      <c r="S227" s="629"/>
    </row>
    <row r="228" spans="2:20" customFormat="1" ht="15.95" customHeight="1" x14ac:dyDescent="0.15">
      <c r="B228" s="636" t="s">
        <v>199</v>
      </c>
      <c r="C228" s="637"/>
      <c r="D228" s="638"/>
      <c r="E228" s="637"/>
      <c r="F228" s="638"/>
      <c r="G228" s="637"/>
      <c r="H228" s="639">
        <v>1</v>
      </c>
      <c r="I228" s="640"/>
      <c r="J228" s="21" t="s">
        <v>169</v>
      </c>
      <c r="K228" s="718" t="s">
        <v>200</v>
      </c>
      <c r="L228" s="672"/>
      <c r="M228" s="618">
        <f>ROUNDDOWN((M216+M224)*0.1,0)</f>
        <v>0</v>
      </c>
      <c r="N228" s="619"/>
      <c r="O228" s="668"/>
      <c r="P228" s="669"/>
      <c r="Q228" s="670"/>
      <c r="R228" s="623"/>
      <c r="S228" s="624"/>
      <c r="T228" s="5">
        <f>M216+M224</f>
        <v>0</v>
      </c>
    </row>
    <row r="229" spans="2:20" customFormat="1" ht="15.95" customHeight="1" x14ac:dyDescent="0.15">
      <c r="B229" s="630"/>
      <c r="C229" s="631"/>
      <c r="D229" s="632"/>
      <c r="E229" s="631"/>
      <c r="F229" s="628"/>
      <c r="G229" s="633"/>
      <c r="H229" s="634"/>
      <c r="I229" s="635"/>
      <c r="J229" s="20"/>
      <c r="K229" s="616"/>
      <c r="L229" s="617"/>
      <c r="M229" s="616"/>
      <c r="N229" s="617"/>
      <c r="O229" s="625"/>
      <c r="P229" s="626"/>
      <c r="Q229" s="627"/>
      <c r="R229" s="628"/>
      <c r="S229" s="629"/>
    </row>
    <row r="230" spans="2:20" customFormat="1" ht="15.95" customHeight="1" x14ac:dyDescent="0.15">
      <c r="B230" s="636" t="s">
        <v>201</v>
      </c>
      <c r="C230" s="637"/>
      <c r="D230" s="676"/>
      <c r="E230" s="637"/>
      <c r="F230" s="623"/>
      <c r="G230" s="677"/>
      <c r="H230" s="678"/>
      <c r="I230" s="679"/>
      <c r="J230" s="21"/>
      <c r="K230" s="671"/>
      <c r="L230" s="672"/>
      <c r="M230" s="671">
        <f>SUM(M217:N228)</f>
        <v>0</v>
      </c>
      <c r="N230" s="672"/>
      <c r="O230" s="680"/>
      <c r="P230" s="674"/>
      <c r="Q230" s="675"/>
      <c r="R230" s="623"/>
      <c r="S230" s="624"/>
    </row>
    <row r="231" spans="2:20" customFormat="1" ht="15.95" customHeight="1" x14ac:dyDescent="0.15">
      <c r="B231" s="630"/>
      <c r="C231" s="631"/>
      <c r="D231" s="632"/>
      <c r="E231" s="631"/>
      <c r="F231" s="628"/>
      <c r="G231" s="633"/>
      <c r="H231" s="634"/>
      <c r="I231" s="635"/>
      <c r="J231" s="20"/>
      <c r="K231" s="616"/>
      <c r="L231" s="617"/>
      <c r="M231" s="616"/>
      <c r="N231" s="617"/>
      <c r="O231" s="625"/>
      <c r="P231" s="626"/>
      <c r="Q231" s="627"/>
      <c r="R231" s="628"/>
      <c r="S231" s="629"/>
    </row>
    <row r="232" spans="2:20" customFormat="1" ht="15.95" customHeight="1" x14ac:dyDescent="0.15">
      <c r="B232" s="636"/>
      <c r="C232" s="637"/>
      <c r="D232" s="676"/>
      <c r="E232" s="637"/>
      <c r="F232" s="623"/>
      <c r="G232" s="677"/>
      <c r="H232" s="678"/>
      <c r="I232" s="679"/>
      <c r="J232" s="21"/>
      <c r="K232" s="671"/>
      <c r="L232" s="672"/>
      <c r="M232" s="671"/>
      <c r="N232" s="672"/>
      <c r="O232" s="673"/>
      <c r="P232" s="674"/>
      <c r="Q232" s="675"/>
      <c r="R232" s="623"/>
      <c r="S232" s="624"/>
    </row>
    <row r="233" spans="2:20" customFormat="1" ht="15.95" customHeight="1" x14ac:dyDescent="0.15">
      <c r="B233" s="663"/>
      <c r="C233" s="664"/>
      <c r="D233" s="665"/>
      <c r="E233" s="664"/>
      <c r="F233" s="665"/>
      <c r="G233" s="664"/>
      <c r="H233" s="666"/>
      <c r="I233" s="667"/>
      <c r="J233" s="20"/>
      <c r="K233" s="658"/>
      <c r="L233" s="659"/>
      <c r="M233" s="658"/>
      <c r="N233" s="659"/>
      <c r="O233" s="660"/>
      <c r="P233" s="661"/>
      <c r="Q233" s="662"/>
      <c r="R233" s="628"/>
      <c r="S233" s="629"/>
    </row>
    <row r="234" spans="2:20" customFormat="1" ht="15.95" customHeight="1" x14ac:dyDescent="0.15">
      <c r="B234" s="636"/>
      <c r="C234" s="637"/>
      <c r="D234" s="638"/>
      <c r="E234" s="637"/>
      <c r="F234" s="638"/>
      <c r="G234" s="637"/>
      <c r="H234" s="639"/>
      <c r="I234" s="640"/>
      <c r="J234" s="21"/>
      <c r="K234" s="618"/>
      <c r="L234" s="619"/>
      <c r="M234" s="618"/>
      <c r="N234" s="619"/>
      <c r="O234" s="668"/>
      <c r="P234" s="669"/>
      <c r="Q234" s="670"/>
      <c r="R234" s="623"/>
      <c r="S234" s="624"/>
    </row>
    <row r="235" spans="2:20" customFormat="1" ht="15.95" customHeight="1" x14ac:dyDescent="0.15">
      <c r="B235" s="630"/>
      <c r="C235" s="631"/>
      <c r="D235" s="632"/>
      <c r="E235" s="631"/>
      <c r="F235" s="628"/>
      <c r="G235" s="633"/>
      <c r="H235" s="634"/>
      <c r="I235" s="635"/>
      <c r="J235" s="20"/>
      <c r="K235" s="616"/>
      <c r="L235" s="617"/>
      <c r="M235" s="616"/>
      <c r="N235" s="617"/>
      <c r="O235" s="625"/>
      <c r="P235" s="626"/>
      <c r="Q235" s="627"/>
      <c r="R235" s="628"/>
      <c r="S235" s="629"/>
    </row>
    <row r="236" spans="2:20" customFormat="1" ht="15.95" customHeight="1" x14ac:dyDescent="0.15">
      <c r="B236" s="636"/>
      <c r="C236" s="637"/>
      <c r="D236" s="638"/>
      <c r="E236" s="637"/>
      <c r="F236" s="638"/>
      <c r="G236" s="637"/>
      <c r="H236" s="639"/>
      <c r="I236" s="640"/>
      <c r="J236" s="21"/>
      <c r="K236" s="618"/>
      <c r="L236" s="619"/>
      <c r="M236" s="618"/>
      <c r="N236" s="619"/>
      <c r="O236" s="620"/>
      <c r="P236" s="621"/>
      <c r="Q236" s="622"/>
      <c r="R236" s="623"/>
      <c r="S236" s="624"/>
    </row>
    <row r="237" spans="2:20" customFormat="1" ht="15.95" customHeight="1" x14ac:dyDescent="0.15">
      <c r="B237" s="630"/>
      <c r="C237" s="631"/>
      <c r="D237" s="632"/>
      <c r="E237" s="631"/>
      <c r="F237" s="628"/>
      <c r="G237" s="633"/>
      <c r="H237" s="634"/>
      <c r="I237" s="635"/>
      <c r="J237" s="20"/>
      <c r="K237" s="616"/>
      <c r="L237" s="617"/>
      <c r="M237" s="616"/>
      <c r="N237" s="617"/>
      <c r="O237" s="625"/>
      <c r="P237" s="626"/>
      <c r="Q237" s="627"/>
      <c r="R237" s="628"/>
      <c r="S237" s="629"/>
    </row>
    <row r="238" spans="2:20" customFormat="1" ht="15.95" customHeight="1" thickBot="1" x14ac:dyDescent="0.2">
      <c r="B238" s="652"/>
      <c r="C238" s="653"/>
      <c r="D238" s="654"/>
      <c r="E238" s="653"/>
      <c r="F238" s="650"/>
      <c r="G238" s="655"/>
      <c r="H238" s="656"/>
      <c r="I238" s="657"/>
      <c r="J238" s="22"/>
      <c r="K238" s="643"/>
      <c r="L238" s="644"/>
      <c r="M238" s="645"/>
      <c r="N238" s="646"/>
      <c r="O238" s="647"/>
      <c r="P238" s="648"/>
      <c r="Q238" s="649"/>
      <c r="R238" s="650"/>
      <c r="S238" s="651"/>
    </row>
    <row r="239" spans="2:20" customFormat="1" ht="9.9499999999999993" customHeight="1" x14ac:dyDescent="0.15">
      <c r="H239" s="5"/>
      <c r="I239" s="5"/>
    </row>
    <row r="240" spans="2:20" customFormat="1" ht="14.25" thickBot="1" x14ac:dyDescent="0.2">
      <c r="C240" s="641" t="s">
        <v>283</v>
      </c>
      <c r="D240" s="641"/>
      <c r="E240" s="6"/>
      <c r="F240" s="3"/>
      <c r="H240" s="5"/>
      <c r="I240" s="5"/>
      <c r="P240" s="642" t="s">
        <v>70</v>
      </c>
      <c r="Q240" s="642"/>
      <c r="R240" s="642"/>
      <c r="S240" s="642"/>
    </row>
    <row r="241" spans="2:19" customFormat="1" ht="20.100000000000001" customHeight="1" x14ac:dyDescent="0.15">
      <c r="B241" s="12"/>
      <c r="C241" s="13"/>
      <c r="D241" s="13"/>
      <c r="E241" s="14"/>
      <c r="F241" s="15"/>
      <c r="G241" s="689" t="s">
        <v>72</v>
      </c>
      <c r="H241" s="689"/>
      <c r="I241" s="689"/>
      <c r="J241" s="689"/>
      <c r="K241" s="689"/>
      <c r="L241" s="689"/>
      <c r="M241" s="689"/>
      <c r="N241" s="13"/>
      <c r="O241" s="13"/>
      <c r="P241" s="13"/>
      <c r="Q241" s="13"/>
      <c r="R241" s="13"/>
      <c r="S241" s="16"/>
    </row>
    <row r="242" spans="2:19" customFormat="1" ht="15.95" customHeight="1" x14ac:dyDescent="0.15">
      <c r="B242" s="17"/>
      <c r="C242" s="1"/>
      <c r="D242" s="1"/>
      <c r="E242" s="9"/>
      <c r="F242" s="7"/>
      <c r="G242" s="690"/>
      <c r="H242" s="690"/>
      <c r="I242" s="690"/>
      <c r="J242" s="690"/>
      <c r="K242" s="690"/>
      <c r="L242" s="690"/>
      <c r="M242" s="690"/>
      <c r="N242" s="1"/>
      <c r="O242" s="1"/>
      <c r="P242" s="1"/>
      <c r="Q242" s="1"/>
      <c r="R242" s="1"/>
      <c r="S242" s="18"/>
    </row>
    <row r="243" spans="2:19" customFormat="1" ht="15.95" customHeight="1" x14ac:dyDescent="0.3">
      <c r="B243" s="17"/>
      <c r="C243" s="693" t="s">
        <v>204</v>
      </c>
      <c r="D243" s="693"/>
      <c r="E243" s="693"/>
      <c r="F243" s="7"/>
      <c r="G243" s="8"/>
      <c r="H243" s="8"/>
      <c r="I243" s="8"/>
      <c r="J243" s="8"/>
      <c r="K243" s="8"/>
      <c r="L243" s="8"/>
      <c r="M243" s="8"/>
      <c r="N243" s="1"/>
      <c r="O243" s="1"/>
      <c r="P243" s="1"/>
      <c r="Q243" s="1"/>
      <c r="R243" s="1"/>
      <c r="S243" s="18"/>
    </row>
    <row r="244" spans="2:19" customFormat="1" ht="15.95" customHeight="1" x14ac:dyDescent="0.3">
      <c r="B244" s="17"/>
      <c r="C244" s="11"/>
      <c r="D244" s="11"/>
      <c r="E244" s="11"/>
      <c r="F244" s="7"/>
      <c r="G244" s="8"/>
      <c r="H244" s="8"/>
      <c r="I244" s="8"/>
      <c r="J244" s="8"/>
      <c r="K244" s="8"/>
      <c r="L244" s="8"/>
      <c r="M244" s="8"/>
      <c r="N244" s="1"/>
      <c r="O244" s="1"/>
      <c r="P244" s="1"/>
      <c r="Q244" s="1"/>
      <c r="R244" s="1"/>
      <c r="S244" s="18"/>
    </row>
    <row r="245" spans="2:19" customFormat="1" ht="15.95" customHeight="1" x14ac:dyDescent="0.15">
      <c r="B245" s="17"/>
      <c r="C245" s="693" t="s">
        <v>188</v>
      </c>
      <c r="D245" s="693"/>
      <c r="E245" s="693"/>
      <c r="F245" s="1"/>
      <c r="G245" s="1"/>
      <c r="H245" s="4"/>
      <c r="I245" s="4"/>
      <c r="J245" s="1"/>
      <c r="K245" s="1"/>
      <c r="L245" s="1"/>
      <c r="M245" s="1"/>
      <c r="N245" s="1"/>
      <c r="O245" s="1"/>
      <c r="P245" s="10" t="s">
        <v>189</v>
      </c>
      <c r="Q245" s="691" t="s">
        <v>71</v>
      </c>
      <c r="R245" s="691"/>
      <c r="S245" s="18"/>
    </row>
    <row r="246" spans="2:19" customFormat="1" ht="15.95" customHeight="1" x14ac:dyDescent="0.15">
      <c r="B246" s="19"/>
      <c r="C246" s="2"/>
      <c r="D246" s="2"/>
      <c r="E246" s="2"/>
      <c r="F246" s="2"/>
      <c r="G246" s="692"/>
      <c r="H246" s="692"/>
      <c r="I246" s="692"/>
      <c r="J246" s="692"/>
      <c r="K246" s="1"/>
      <c r="L246" s="1"/>
      <c r="M246" s="694"/>
      <c r="N246" s="694"/>
      <c r="O246" s="694"/>
      <c r="P246" s="1"/>
      <c r="Q246" s="1"/>
      <c r="R246" s="1"/>
      <c r="S246" s="18"/>
    </row>
    <row r="247" spans="2:19" customFormat="1" ht="15.95" customHeight="1" x14ac:dyDescent="0.15">
      <c r="B247" s="663" t="s">
        <v>63</v>
      </c>
      <c r="C247" s="695"/>
      <c r="D247" s="698" t="s">
        <v>64</v>
      </c>
      <c r="E247" s="695"/>
      <c r="F247" s="685" t="s">
        <v>65</v>
      </c>
      <c r="G247" s="700"/>
      <c r="H247" s="703" t="s">
        <v>66</v>
      </c>
      <c r="I247" s="704"/>
      <c r="J247" s="664" t="s">
        <v>61</v>
      </c>
      <c r="K247" s="685" t="s">
        <v>67</v>
      </c>
      <c r="L247" s="686"/>
      <c r="M247" s="685" t="s">
        <v>68</v>
      </c>
      <c r="N247" s="686"/>
      <c r="O247" s="685" t="s">
        <v>69</v>
      </c>
      <c r="P247" s="707"/>
      <c r="Q247" s="686"/>
      <c r="R247" s="685" t="s">
        <v>62</v>
      </c>
      <c r="S247" s="687"/>
    </row>
    <row r="248" spans="2:19" customFormat="1" ht="15.95" customHeight="1" x14ac:dyDescent="0.15">
      <c r="B248" s="696"/>
      <c r="C248" s="697"/>
      <c r="D248" s="699"/>
      <c r="E248" s="697"/>
      <c r="F248" s="701"/>
      <c r="G248" s="702"/>
      <c r="H248" s="705"/>
      <c r="I248" s="706"/>
      <c r="J248" s="637"/>
      <c r="K248" s="623"/>
      <c r="L248" s="677"/>
      <c r="M248" s="623"/>
      <c r="N248" s="677"/>
      <c r="O248" s="623"/>
      <c r="P248" s="708"/>
      <c r="Q248" s="677"/>
      <c r="R248" s="623"/>
      <c r="S248" s="688"/>
    </row>
    <row r="249" spans="2:19" customFormat="1" ht="15.95" customHeight="1" x14ac:dyDescent="0.15">
      <c r="B249" s="630"/>
      <c r="C249" s="631"/>
      <c r="D249" s="632"/>
      <c r="E249" s="631"/>
      <c r="F249" s="628"/>
      <c r="G249" s="633"/>
      <c r="H249" s="634"/>
      <c r="I249" s="635"/>
      <c r="J249" s="20"/>
      <c r="K249" s="616"/>
      <c r="L249" s="617"/>
      <c r="M249" s="616"/>
      <c r="N249" s="617"/>
      <c r="O249" s="625"/>
      <c r="P249" s="626"/>
      <c r="Q249" s="627"/>
      <c r="R249" s="628"/>
      <c r="S249" s="629"/>
    </row>
    <row r="250" spans="2:19" customFormat="1" ht="15.95" customHeight="1" x14ac:dyDescent="0.15">
      <c r="B250" s="636" t="s">
        <v>190</v>
      </c>
      <c r="C250" s="637"/>
      <c r="D250" s="676"/>
      <c r="E250" s="637"/>
      <c r="F250" s="623"/>
      <c r="G250" s="677"/>
      <c r="H250" s="678"/>
      <c r="I250" s="679"/>
      <c r="J250" s="21"/>
      <c r="K250" s="671"/>
      <c r="L250" s="672"/>
      <c r="M250" s="671">
        <f>SUM(M251:N256)</f>
        <v>0</v>
      </c>
      <c r="N250" s="672"/>
      <c r="O250" s="680"/>
      <c r="P250" s="674"/>
      <c r="Q250" s="675"/>
      <c r="R250" s="623"/>
      <c r="S250" s="624"/>
    </row>
    <row r="251" spans="2:19" customFormat="1" ht="15.95" customHeight="1" x14ac:dyDescent="0.15">
      <c r="B251" s="630"/>
      <c r="C251" s="631"/>
      <c r="D251" s="632"/>
      <c r="E251" s="631"/>
      <c r="F251" s="628"/>
      <c r="G251" s="633"/>
      <c r="H251" s="634"/>
      <c r="I251" s="635"/>
      <c r="J251" s="20"/>
      <c r="K251" s="616"/>
      <c r="L251" s="617"/>
      <c r="M251" s="616"/>
      <c r="N251" s="617"/>
      <c r="O251" s="625"/>
      <c r="P251" s="626"/>
      <c r="Q251" s="627"/>
      <c r="R251" s="628"/>
      <c r="S251" s="629"/>
    </row>
    <row r="252" spans="2:19" customFormat="1" ht="15.95" customHeight="1" x14ac:dyDescent="0.15">
      <c r="B252" s="636"/>
      <c r="C252" s="637"/>
      <c r="D252" s="676" t="s">
        <v>191</v>
      </c>
      <c r="E252" s="637"/>
      <c r="F252" s="623"/>
      <c r="G252" s="677"/>
      <c r="H252" s="678"/>
      <c r="I252" s="679"/>
      <c r="J252" s="23" t="s">
        <v>73</v>
      </c>
      <c r="K252" s="671"/>
      <c r="L252" s="672"/>
      <c r="M252" s="671">
        <f>ROUNDDOWN(H252*K252,0)</f>
        <v>0</v>
      </c>
      <c r="N252" s="672"/>
      <c r="O252" s="680"/>
      <c r="P252" s="674"/>
      <c r="Q252" s="675"/>
      <c r="R252" s="623"/>
      <c r="S252" s="624"/>
    </row>
    <row r="253" spans="2:19" customFormat="1" ht="15.95" customHeight="1" x14ac:dyDescent="0.15">
      <c r="B253" s="630"/>
      <c r="C253" s="631"/>
      <c r="D253" s="632"/>
      <c r="E253" s="631"/>
      <c r="F253" s="628"/>
      <c r="G253" s="633"/>
      <c r="H253" s="634"/>
      <c r="I253" s="635"/>
      <c r="J253" s="20"/>
      <c r="K253" s="616"/>
      <c r="L253" s="617"/>
      <c r="M253" s="616"/>
      <c r="N253" s="617"/>
      <c r="O253" s="625"/>
      <c r="P253" s="626"/>
      <c r="Q253" s="627"/>
      <c r="R253" s="628"/>
      <c r="S253" s="629"/>
    </row>
    <row r="254" spans="2:19" customFormat="1" ht="15.95" customHeight="1" x14ac:dyDescent="0.15">
      <c r="B254" s="636"/>
      <c r="C254" s="637"/>
      <c r="D254" s="676" t="s">
        <v>192</v>
      </c>
      <c r="E254" s="637"/>
      <c r="F254" s="623"/>
      <c r="G254" s="677"/>
      <c r="H254" s="678"/>
      <c r="I254" s="679"/>
      <c r="J254" s="21" t="s">
        <v>193</v>
      </c>
      <c r="K254" s="671"/>
      <c r="L254" s="672"/>
      <c r="M254" s="671">
        <f>ROUNDDOWN(H254*K254,0)</f>
        <v>0</v>
      </c>
      <c r="N254" s="672"/>
      <c r="O254" s="680"/>
      <c r="P254" s="674"/>
      <c r="Q254" s="675"/>
      <c r="R254" s="623"/>
      <c r="S254" s="624"/>
    </row>
    <row r="255" spans="2:19" customFormat="1" ht="15.95" customHeight="1" x14ac:dyDescent="0.15">
      <c r="B255" s="630"/>
      <c r="C255" s="631"/>
      <c r="D255" s="632"/>
      <c r="E255" s="631"/>
      <c r="F255" s="628"/>
      <c r="G255" s="633"/>
      <c r="H255" s="634"/>
      <c r="I255" s="635"/>
      <c r="J255" s="20"/>
      <c r="K255" s="616"/>
      <c r="L255" s="617"/>
      <c r="M255" s="616"/>
      <c r="N255" s="617"/>
      <c r="O255" s="625"/>
      <c r="P255" s="626"/>
      <c r="Q255" s="627"/>
      <c r="R255" s="628"/>
      <c r="S255" s="629"/>
    </row>
    <row r="256" spans="2:19" customFormat="1" ht="15.95" customHeight="1" x14ac:dyDescent="0.15">
      <c r="B256" s="636"/>
      <c r="C256" s="637"/>
      <c r="D256" s="676" t="s">
        <v>194</v>
      </c>
      <c r="E256" s="637"/>
      <c r="F256" s="623"/>
      <c r="G256" s="677"/>
      <c r="H256" s="678"/>
      <c r="I256" s="679"/>
      <c r="J256" s="21" t="s">
        <v>164</v>
      </c>
      <c r="K256" s="671"/>
      <c r="L256" s="672"/>
      <c r="M256" s="671">
        <f>ROUNDDOWN(H256*K256,0)</f>
        <v>0</v>
      </c>
      <c r="N256" s="672"/>
      <c r="O256" s="680"/>
      <c r="P256" s="674"/>
      <c r="Q256" s="675"/>
      <c r="R256" s="623"/>
      <c r="S256" s="624"/>
    </row>
    <row r="257" spans="2:20" customFormat="1" ht="15.95" customHeight="1" x14ac:dyDescent="0.15">
      <c r="B257" s="663"/>
      <c r="C257" s="664"/>
      <c r="D257" s="665"/>
      <c r="E257" s="664"/>
      <c r="F257" s="665"/>
      <c r="G257" s="664"/>
      <c r="H257" s="666"/>
      <c r="I257" s="667"/>
      <c r="J257" s="20"/>
      <c r="K257" s="658"/>
      <c r="L257" s="659"/>
      <c r="M257" s="658"/>
      <c r="N257" s="659"/>
      <c r="O257" s="660"/>
      <c r="P257" s="661"/>
      <c r="Q257" s="662"/>
      <c r="R257" s="628"/>
      <c r="S257" s="629"/>
    </row>
    <row r="258" spans="2:20" customFormat="1" ht="15.95" customHeight="1" x14ac:dyDescent="0.15">
      <c r="B258" s="636" t="s">
        <v>195</v>
      </c>
      <c r="C258" s="637"/>
      <c r="D258" s="638"/>
      <c r="E258" s="637"/>
      <c r="F258" s="638"/>
      <c r="G258" s="637"/>
      <c r="H258" s="639">
        <v>1</v>
      </c>
      <c r="I258" s="640"/>
      <c r="J258" s="21" t="s">
        <v>75</v>
      </c>
      <c r="K258" s="718" t="s">
        <v>196</v>
      </c>
      <c r="L258" s="672"/>
      <c r="M258" s="618">
        <f>ROUNDDOWN(M250*2%,0)</f>
        <v>0</v>
      </c>
      <c r="N258" s="619"/>
      <c r="O258" s="620"/>
      <c r="P258" s="621"/>
      <c r="Q258" s="622"/>
      <c r="R258" s="623"/>
      <c r="S258" s="624"/>
    </row>
    <row r="259" spans="2:20" customFormat="1" ht="15.95" customHeight="1" x14ac:dyDescent="0.15">
      <c r="B259" s="663"/>
      <c r="C259" s="664"/>
      <c r="D259" s="665"/>
      <c r="E259" s="664"/>
      <c r="F259" s="665"/>
      <c r="G259" s="664"/>
      <c r="H259" s="666"/>
      <c r="I259" s="667"/>
      <c r="J259" s="20"/>
      <c r="K259" s="616"/>
      <c r="L259" s="617"/>
      <c r="M259" s="658"/>
      <c r="N259" s="659"/>
      <c r="O259" s="681"/>
      <c r="P259" s="682"/>
      <c r="Q259" s="683"/>
      <c r="R259" s="628"/>
      <c r="S259" s="629"/>
    </row>
    <row r="260" spans="2:20" customFormat="1" ht="15.95" customHeight="1" x14ac:dyDescent="0.15">
      <c r="B260" s="636" t="s">
        <v>197</v>
      </c>
      <c r="C260" s="637"/>
      <c r="D260" s="638"/>
      <c r="E260" s="637"/>
      <c r="F260" s="638"/>
      <c r="G260" s="637"/>
      <c r="H260" s="639">
        <v>1</v>
      </c>
      <c r="I260" s="640"/>
      <c r="J260" s="21" t="s">
        <v>74</v>
      </c>
      <c r="K260" s="718" t="s">
        <v>198</v>
      </c>
      <c r="L260" s="672"/>
      <c r="M260" s="618">
        <f>ROUNDDOWN(M250*7.5%,0)</f>
        <v>0</v>
      </c>
      <c r="N260" s="619"/>
      <c r="O260" s="620"/>
      <c r="P260" s="621"/>
      <c r="Q260" s="622"/>
      <c r="R260" s="623"/>
      <c r="S260" s="624"/>
    </row>
    <row r="261" spans="2:20" customFormat="1" ht="15.95" customHeight="1" x14ac:dyDescent="0.15">
      <c r="B261" s="663"/>
      <c r="C261" s="664"/>
      <c r="D261" s="665"/>
      <c r="E261" s="664"/>
      <c r="F261" s="665"/>
      <c r="G261" s="664"/>
      <c r="H261" s="666"/>
      <c r="I261" s="667"/>
      <c r="J261" s="20"/>
      <c r="K261" s="616"/>
      <c r="L261" s="617"/>
      <c r="M261" s="658"/>
      <c r="N261" s="659"/>
      <c r="O261" s="681"/>
      <c r="P261" s="682"/>
      <c r="Q261" s="683"/>
      <c r="R261" s="628"/>
      <c r="S261" s="629"/>
    </row>
    <row r="262" spans="2:20" customFormat="1" ht="15.95" customHeight="1" x14ac:dyDescent="0.15">
      <c r="B262" s="636" t="s">
        <v>199</v>
      </c>
      <c r="C262" s="637"/>
      <c r="D262" s="638"/>
      <c r="E262" s="637"/>
      <c r="F262" s="638"/>
      <c r="G262" s="637"/>
      <c r="H262" s="639">
        <v>1</v>
      </c>
      <c r="I262" s="640"/>
      <c r="J262" s="21" t="s">
        <v>169</v>
      </c>
      <c r="K262" s="718" t="s">
        <v>200</v>
      </c>
      <c r="L262" s="672"/>
      <c r="M262" s="618">
        <f>ROUNDDOWN((M250+M258)*0.1,0)</f>
        <v>0</v>
      </c>
      <c r="N262" s="619"/>
      <c r="O262" s="668"/>
      <c r="P262" s="669"/>
      <c r="Q262" s="670"/>
      <c r="R262" s="623"/>
      <c r="S262" s="624"/>
      <c r="T262" s="5">
        <f>M250+M258</f>
        <v>0</v>
      </c>
    </row>
    <row r="263" spans="2:20" customFormat="1" ht="15.95" customHeight="1" x14ac:dyDescent="0.15">
      <c r="B263" s="630"/>
      <c r="C263" s="631"/>
      <c r="D263" s="632"/>
      <c r="E263" s="631"/>
      <c r="F263" s="628"/>
      <c r="G263" s="633"/>
      <c r="H263" s="634"/>
      <c r="I263" s="635"/>
      <c r="J263" s="20"/>
      <c r="K263" s="616"/>
      <c r="L263" s="617"/>
      <c r="M263" s="616"/>
      <c r="N263" s="617"/>
      <c r="O263" s="625"/>
      <c r="P263" s="626"/>
      <c r="Q263" s="627"/>
      <c r="R263" s="628"/>
      <c r="S263" s="629"/>
    </row>
    <row r="264" spans="2:20" customFormat="1" ht="15.95" customHeight="1" x14ac:dyDescent="0.15">
      <c r="B264" s="636" t="s">
        <v>201</v>
      </c>
      <c r="C264" s="637"/>
      <c r="D264" s="676"/>
      <c r="E264" s="637"/>
      <c r="F264" s="623"/>
      <c r="G264" s="677"/>
      <c r="H264" s="678"/>
      <c r="I264" s="679"/>
      <c r="J264" s="21"/>
      <c r="K264" s="671"/>
      <c r="L264" s="672"/>
      <c r="M264" s="671">
        <f>SUM(M251:N262)</f>
        <v>0</v>
      </c>
      <c r="N264" s="672"/>
      <c r="O264" s="680"/>
      <c r="P264" s="674"/>
      <c r="Q264" s="675"/>
      <c r="R264" s="623"/>
      <c r="S264" s="624"/>
    </row>
    <row r="265" spans="2:20" customFormat="1" ht="15.95" customHeight="1" x14ac:dyDescent="0.15">
      <c r="B265" s="630"/>
      <c r="C265" s="631"/>
      <c r="D265" s="632"/>
      <c r="E265" s="631"/>
      <c r="F265" s="628"/>
      <c r="G265" s="633"/>
      <c r="H265" s="634"/>
      <c r="I265" s="635"/>
      <c r="J265" s="20"/>
      <c r="K265" s="616"/>
      <c r="L265" s="617"/>
      <c r="M265" s="616"/>
      <c r="N265" s="617"/>
      <c r="O265" s="625"/>
      <c r="P265" s="626"/>
      <c r="Q265" s="627"/>
      <c r="R265" s="628"/>
      <c r="S265" s="629"/>
    </row>
    <row r="266" spans="2:20" customFormat="1" ht="15.95" customHeight="1" x14ac:dyDescent="0.15">
      <c r="B266" s="636"/>
      <c r="C266" s="637"/>
      <c r="D266" s="676"/>
      <c r="E266" s="637"/>
      <c r="F266" s="623"/>
      <c r="G266" s="677"/>
      <c r="H266" s="678"/>
      <c r="I266" s="679"/>
      <c r="J266" s="21"/>
      <c r="K266" s="671"/>
      <c r="L266" s="672"/>
      <c r="M266" s="671"/>
      <c r="N266" s="672"/>
      <c r="O266" s="673"/>
      <c r="P266" s="674"/>
      <c r="Q266" s="675"/>
      <c r="R266" s="623"/>
      <c r="S266" s="624"/>
    </row>
    <row r="267" spans="2:20" customFormat="1" ht="15.95" customHeight="1" x14ac:dyDescent="0.15">
      <c r="B267" s="663"/>
      <c r="C267" s="664"/>
      <c r="D267" s="665"/>
      <c r="E267" s="664"/>
      <c r="F267" s="665"/>
      <c r="G267" s="664"/>
      <c r="H267" s="666"/>
      <c r="I267" s="667"/>
      <c r="J267" s="20"/>
      <c r="K267" s="658"/>
      <c r="L267" s="659"/>
      <c r="M267" s="658"/>
      <c r="N267" s="659"/>
      <c r="O267" s="660"/>
      <c r="P267" s="661"/>
      <c r="Q267" s="662"/>
      <c r="R267" s="628"/>
      <c r="S267" s="629"/>
    </row>
    <row r="268" spans="2:20" customFormat="1" ht="15.95" customHeight="1" x14ac:dyDescent="0.15">
      <c r="B268" s="636"/>
      <c r="C268" s="637"/>
      <c r="D268" s="638"/>
      <c r="E268" s="637"/>
      <c r="F268" s="638"/>
      <c r="G268" s="637"/>
      <c r="H268" s="639"/>
      <c r="I268" s="640"/>
      <c r="J268" s="21"/>
      <c r="K268" s="618"/>
      <c r="L268" s="619"/>
      <c r="M268" s="618"/>
      <c r="N268" s="619"/>
      <c r="O268" s="668"/>
      <c r="P268" s="669"/>
      <c r="Q268" s="670"/>
      <c r="R268" s="623"/>
      <c r="S268" s="624"/>
    </row>
    <row r="269" spans="2:20" customFormat="1" ht="15.95" customHeight="1" x14ac:dyDescent="0.15">
      <c r="B269" s="630"/>
      <c r="C269" s="631"/>
      <c r="D269" s="632"/>
      <c r="E269" s="631"/>
      <c r="F269" s="628"/>
      <c r="G269" s="633"/>
      <c r="H269" s="634"/>
      <c r="I269" s="635"/>
      <c r="J269" s="20"/>
      <c r="K269" s="616"/>
      <c r="L269" s="617"/>
      <c r="M269" s="616"/>
      <c r="N269" s="617"/>
      <c r="O269" s="625"/>
      <c r="P269" s="626"/>
      <c r="Q269" s="627"/>
      <c r="R269" s="628"/>
      <c r="S269" s="629"/>
    </row>
    <row r="270" spans="2:20" customFormat="1" ht="15.95" customHeight="1" x14ac:dyDescent="0.15">
      <c r="B270" s="636"/>
      <c r="C270" s="637"/>
      <c r="D270" s="638"/>
      <c r="E270" s="637"/>
      <c r="F270" s="638"/>
      <c r="G270" s="637"/>
      <c r="H270" s="639"/>
      <c r="I270" s="640"/>
      <c r="J270" s="21"/>
      <c r="K270" s="618"/>
      <c r="L270" s="619"/>
      <c r="M270" s="618"/>
      <c r="N270" s="619"/>
      <c r="O270" s="620"/>
      <c r="P270" s="621"/>
      <c r="Q270" s="622"/>
      <c r="R270" s="623"/>
      <c r="S270" s="624"/>
    </row>
    <row r="271" spans="2:20" customFormat="1" ht="15.95" customHeight="1" x14ac:dyDescent="0.15">
      <c r="B271" s="630"/>
      <c r="C271" s="631"/>
      <c r="D271" s="632"/>
      <c r="E271" s="631"/>
      <c r="F271" s="628"/>
      <c r="G271" s="633"/>
      <c r="H271" s="634"/>
      <c r="I271" s="635"/>
      <c r="J271" s="20"/>
      <c r="K271" s="616"/>
      <c r="L271" s="617"/>
      <c r="M271" s="616"/>
      <c r="N271" s="617"/>
      <c r="O271" s="625"/>
      <c r="P271" s="626"/>
      <c r="Q271" s="627"/>
      <c r="R271" s="628"/>
      <c r="S271" s="629"/>
    </row>
    <row r="272" spans="2:20" customFormat="1" ht="15.95" customHeight="1" thickBot="1" x14ac:dyDescent="0.2">
      <c r="B272" s="652"/>
      <c r="C272" s="653"/>
      <c r="D272" s="654"/>
      <c r="E272" s="653"/>
      <c r="F272" s="650"/>
      <c r="G272" s="655"/>
      <c r="H272" s="656"/>
      <c r="I272" s="657"/>
      <c r="J272" s="22"/>
      <c r="K272" s="643"/>
      <c r="L272" s="644"/>
      <c r="M272" s="645"/>
      <c r="N272" s="646"/>
      <c r="O272" s="647"/>
      <c r="P272" s="648"/>
      <c r="Q272" s="649"/>
      <c r="R272" s="650"/>
      <c r="S272" s="651"/>
    </row>
    <row r="273" spans="2:19" customFormat="1" ht="9.9499999999999993" customHeight="1" x14ac:dyDescent="0.15">
      <c r="H273" s="5"/>
      <c r="I273" s="5"/>
    </row>
    <row r="274" spans="2:19" customFormat="1" ht="14.25" thickBot="1" x14ac:dyDescent="0.2">
      <c r="C274" s="641" t="s">
        <v>285</v>
      </c>
      <c r="D274" s="641"/>
      <c r="E274" s="6"/>
      <c r="F274" s="3"/>
      <c r="H274" s="5"/>
      <c r="I274" s="5"/>
      <c r="P274" s="642" t="s">
        <v>70</v>
      </c>
      <c r="Q274" s="642"/>
      <c r="R274" s="642"/>
      <c r="S274" s="642"/>
    </row>
    <row r="275" spans="2:19" customFormat="1" ht="20.100000000000001" customHeight="1" x14ac:dyDescent="0.15">
      <c r="B275" s="12"/>
      <c r="C275" s="13"/>
      <c r="D275" s="13"/>
      <c r="E275" s="14"/>
      <c r="F275" s="15"/>
      <c r="G275" s="689" t="s">
        <v>72</v>
      </c>
      <c r="H275" s="689"/>
      <c r="I275" s="689"/>
      <c r="J275" s="689"/>
      <c r="K275" s="689"/>
      <c r="L275" s="689"/>
      <c r="M275" s="689"/>
      <c r="N275" s="13"/>
      <c r="O275" s="13"/>
      <c r="P275" s="13"/>
      <c r="Q275" s="13"/>
      <c r="R275" s="13"/>
      <c r="S275" s="16"/>
    </row>
    <row r="276" spans="2:19" customFormat="1" ht="15.95" customHeight="1" x14ac:dyDescent="0.15">
      <c r="B276" s="17"/>
      <c r="C276" s="1"/>
      <c r="D276" s="1"/>
      <c r="E276" s="9"/>
      <c r="F276" s="7"/>
      <c r="G276" s="690"/>
      <c r="H276" s="690"/>
      <c r="I276" s="690"/>
      <c r="J276" s="690"/>
      <c r="K276" s="690"/>
      <c r="L276" s="690"/>
      <c r="M276" s="690"/>
      <c r="N276" s="1"/>
      <c r="O276" s="1"/>
      <c r="P276" s="1"/>
      <c r="Q276" s="1"/>
      <c r="R276" s="1"/>
      <c r="S276" s="18"/>
    </row>
    <row r="277" spans="2:19" customFormat="1" ht="15.95" customHeight="1" x14ac:dyDescent="0.3">
      <c r="B277" s="17"/>
      <c r="C277" s="693" t="s">
        <v>205</v>
      </c>
      <c r="D277" s="693"/>
      <c r="E277" s="693"/>
      <c r="F277" s="7"/>
      <c r="G277" s="8"/>
      <c r="H277" s="8"/>
      <c r="I277" s="8"/>
      <c r="J277" s="8"/>
      <c r="K277" s="8"/>
      <c r="L277" s="8"/>
      <c r="M277" s="8"/>
      <c r="N277" s="1"/>
      <c r="O277" s="1"/>
      <c r="P277" s="1"/>
      <c r="Q277" s="1"/>
      <c r="R277" s="1"/>
      <c r="S277" s="18"/>
    </row>
    <row r="278" spans="2:19" customFormat="1" ht="15.95" customHeight="1" x14ac:dyDescent="0.3">
      <c r="B278" s="17"/>
      <c r="C278" s="11"/>
      <c r="D278" s="11"/>
      <c r="E278" s="11"/>
      <c r="F278" s="7"/>
      <c r="G278" s="8"/>
      <c r="H278" s="8"/>
      <c r="I278" s="8"/>
      <c r="J278" s="8"/>
      <c r="K278" s="8"/>
      <c r="L278" s="8"/>
      <c r="M278" s="8"/>
      <c r="N278" s="1"/>
      <c r="O278" s="1"/>
      <c r="P278" s="1"/>
      <c r="Q278" s="1"/>
      <c r="R278" s="1"/>
      <c r="S278" s="18"/>
    </row>
    <row r="279" spans="2:19" customFormat="1" ht="15.95" customHeight="1" x14ac:dyDescent="0.15">
      <c r="B279" s="17"/>
      <c r="C279" s="693" t="s">
        <v>188</v>
      </c>
      <c r="D279" s="693"/>
      <c r="E279" s="693"/>
      <c r="F279" s="1"/>
      <c r="G279" s="1"/>
      <c r="H279" s="4"/>
      <c r="I279" s="4"/>
      <c r="J279" s="1"/>
      <c r="K279" s="1"/>
      <c r="L279" s="1"/>
      <c r="M279" s="1"/>
      <c r="N279" s="1"/>
      <c r="O279" s="1"/>
      <c r="P279" s="10" t="s">
        <v>189</v>
      </c>
      <c r="Q279" s="691" t="s">
        <v>71</v>
      </c>
      <c r="R279" s="691"/>
      <c r="S279" s="18"/>
    </row>
    <row r="280" spans="2:19" customFormat="1" ht="15.95" customHeight="1" x14ac:dyDescent="0.15">
      <c r="B280" s="19"/>
      <c r="C280" s="2"/>
      <c r="D280" s="2"/>
      <c r="E280" s="2"/>
      <c r="F280" s="676" t="s">
        <v>286</v>
      </c>
      <c r="G280" s="676"/>
      <c r="H280" s="676"/>
      <c r="I280" s="676"/>
      <c r="J280" s="676"/>
      <c r="K280" s="676"/>
      <c r="L280" s="676"/>
      <c r="M280" s="694"/>
      <c r="N280" s="694"/>
      <c r="O280" s="694"/>
      <c r="P280" s="1"/>
      <c r="Q280" s="1"/>
      <c r="R280" s="1"/>
      <c r="S280" s="18"/>
    </row>
    <row r="281" spans="2:19" customFormat="1" ht="15.95" customHeight="1" x14ac:dyDescent="0.15">
      <c r="B281" s="663" t="s">
        <v>63</v>
      </c>
      <c r="C281" s="695"/>
      <c r="D281" s="698" t="s">
        <v>64</v>
      </c>
      <c r="E281" s="695"/>
      <c r="F281" s="685" t="s">
        <v>65</v>
      </c>
      <c r="G281" s="700"/>
      <c r="H281" s="703" t="s">
        <v>66</v>
      </c>
      <c r="I281" s="704"/>
      <c r="J281" s="664" t="s">
        <v>61</v>
      </c>
      <c r="K281" s="685" t="s">
        <v>67</v>
      </c>
      <c r="L281" s="686"/>
      <c r="M281" s="685" t="s">
        <v>68</v>
      </c>
      <c r="N281" s="686"/>
      <c r="O281" s="685" t="s">
        <v>69</v>
      </c>
      <c r="P281" s="707"/>
      <c r="Q281" s="686"/>
      <c r="R281" s="685" t="s">
        <v>62</v>
      </c>
      <c r="S281" s="687"/>
    </row>
    <row r="282" spans="2:19" customFormat="1" ht="15.95" customHeight="1" x14ac:dyDescent="0.15">
      <c r="B282" s="696"/>
      <c r="C282" s="697"/>
      <c r="D282" s="699"/>
      <c r="E282" s="697"/>
      <c r="F282" s="701"/>
      <c r="G282" s="702"/>
      <c r="H282" s="705"/>
      <c r="I282" s="706"/>
      <c r="J282" s="637"/>
      <c r="K282" s="623"/>
      <c r="L282" s="677"/>
      <c r="M282" s="623"/>
      <c r="N282" s="677"/>
      <c r="O282" s="623"/>
      <c r="P282" s="708"/>
      <c r="Q282" s="677"/>
      <c r="R282" s="623"/>
      <c r="S282" s="688"/>
    </row>
    <row r="283" spans="2:19" customFormat="1" ht="15.95" customHeight="1" x14ac:dyDescent="0.15">
      <c r="B283" s="630"/>
      <c r="C283" s="631"/>
      <c r="D283" s="632"/>
      <c r="E283" s="631"/>
      <c r="F283" s="628"/>
      <c r="G283" s="633"/>
      <c r="H283" s="634"/>
      <c r="I283" s="635"/>
      <c r="J283" s="20"/>
      <c r="K283" s="616"/>
      <c r="L283" s="617"/>
      <c r="M283" s="616"/>
      <c r="N283" s="617"/>
      <c r="O283" s="625"/>
      <c r="P283" s="626"/>
      <c r="Q283" s="627"/>
      <c r="R283" s="628"/>
      <c r="S283" s="629"/>
    </row>
    <row r="284" spans="2:19" customFormat="1" ht="15.95" customHeight="1" x14ac:dyDescent="0.15">
      <c r="B284" s="636" t="s">
        <v>190</v>
      </c>
      <c r="C284" s="637"/>
      <c r="D284" s="676"/>
      <c r="E284" s="637"/>
      <c r="F284" s="623"/>
      <c r="G284" s="677"/>
      <c r="H284" s="678"/>
      <c r="I284" s="679"/>
      <c r="J284" s="21"/>
      <c r="K284" s="671"/>
      <c r="L284" s="672"/>
      <c r="M284" s="671">
        <f>SUM(M285:N290)</f>
        <v>0</v>
      </c>
      <c r="N284" s="672"/>
      <c r="O284" s="680"/>
      <c r="P284" s="674"/>
      <c r="Q284" s="675"/>
      <c r="R284" s="623"/>
      <c r="S284" s="624"/>
    </row>
    <row r="285" spans="2:19" customFormat="1" ht="15.95" customHeight="1" x14ac:dyDescent="0.15">
      <c r="B285" s="630"/>
      <c r="C285" s="631"/>
      <c r="D285" s="632"/>
      <c r="E285" s="631"/>
      <c r="F285" s="628"/>
      <c r="G285" s="633"/>
      <c r="H285" s="634"/>
      <c r="I285" s="635"/>
      <c r="J285" s="20"/>
      <c r="K285" s="616"/>
      <c r="L285" s="617"/>
      <c r="M285" s="616"/>
      <c r="N285" s="617"/>
      <c r="O285" s="625"/>
      <c r="P285" s="626"/>
      <c r="Q285" s="627"/>
      <c r="R285" s="628"/>
      <c r="S285" s="629"/>
    </row>
    <row r="286" spans="2:19" customFormat="1" ht="15.95" customHeight="1" x14ac:dyDescent="0.15">
      <c r="B286" s="636"/>
      <c r="C286" s="637"/>
      <c r="D286" s="676" t="s">
        <v>191</v>
      </c>
      <c r="E286" s="637"/>
      <c r="F286" s="623"/>
      <c r="G286" s="677"/>
      <c r="H286" s="678"/>
      <c r="I286" s="679"/>
      <c r="J286" s="23" t="s">
        <v>73</v>
      </c>
      <c r="K286" s="671"/>
      <c r="L286" s="672"/>
      <c r="M286" s="671">
        <f>ROUNDDOWN(H286*K286,0)</f>
        <v>0</v>
      </c>
      <c r="N286" s="672"/>
      <c r="O286" s="680"/>
      <c r="P286" s="674"/>
      <c r="Q286" s="675"/>
      <c r="R286" s="623"/>
      <c r="S286" s="624"/>
    </row>
    <row r="287" spans="2:19" customFormat="1" ht="15.95" customHeight="1" x14ac:dyDescent="0.15">
      <c r="B287" s="630"/>
      <c r="C287" s="631"/>
      <c r="D287" s="632"/>
      <c r="E287" s="631"/>
      <c r="F287" s="628"/>
      <c r="G287" s="633"/>
      <c r="H287" s="634"/>
      <c r="I287" s="635"/>
      <c r="J287" s="20"/>
      <c r="K287" s="616"/>
      <c r="L287" s="617"/>
      <c r="M287" s="616"/>
      <c r="N287" s="617"/>
      <c r="O287" s="625"/>
      <c r="P287" s="626"/>
      <c r="Q287" s="627"/>
      <c r="R287" s="628"/>
      <c r="S287" s="629"/>
    </row>
    <row r="288" spans="2:19" customFormat="1" ht="15.95" customHeight="1" x14ac:dyDescent="0.15">
      <c r="B288" s="636"/>
      <c r="C288" s="637"/>
      <c r="D288" s="676" t="s">
        <v>192</v>
      </c>
      <c r="E288" s="637"/>
      <c r="F288" s="623"/>
      <c r="G288" s="677"/>
      <c r="H288" s="678"/>
      <c r="I288" s="679"/>
      <c r="J288" s="21" t="s">
        <v>193</v>
      </c>
      <c r="K288" s="671"/>
      <c r="L288" s="672"/>
      <c r="M288" s="671">
        <f>ROUNDDOWN(H288*K288,0)</f>
        <v>0</v>
      </c>
      <c r="N288" s="672"/>
      <c r="O288" s="680"/>
      <c r="P288" s="674"/>
      <c r="Q288" s="675"/>
      <c r="R288" s="623"/>
      <c r="S288" s="624"/>
    </row>
    <row r="289" spans="2:20" customFormat="1" ht="15.95" customHeight="1" x14ac:dyDescent="0.15">
      <c r="B289" s="630"/>
      <c r="C289" s="631"/>
      <c r="D289" s="632"/>
      <c r="E289" s="631"/>
      <c r="F289" s="628"/>
      <c r="G289" s="633"/>
      <c r="H289" s="634"/>
      <c r="I289" s="635"/>
      <c r="J289" s="20"/>
      <c r="K289" s="616"/>
      <c r="L289" s="617"/>
      <c r="M289" s="616"/>
      <c r="N289" s="617"/>
      <c r="O289" s="625"/>
      <c r="P289" s="626"/>
      <c r="Q289" s="627"/>
      <c r="R289" s="628"/>
      <c r="S289" s="629"/>
    </row>
    <row r="290" spans="2:20" customFormat="1" ht="15.95" customHeight="1" x14ac:dyDescent="0.15">
      <c r="B290" s="636"/>
      <c r="C290" s="637"/>
      <c r="D290" s="676" t="s">
        <v>194</v>
      </c>
      <c r="E290" s="637"/>
      <c r="F290" s="623"/>
      <c r="G290" s="677"/>
      <c r="H290" s="678"/>
      <c r="I290" s="679"/>
      <c r="J290" s="21" t="s">
        <v>164</v>
      </c>
      <c r="K290" s="671"/>
      <c r="L290" s="672"/>
      <c r="M290" s="671">
        <f>ROUNDDOWN(H290*K290,0)</f>
        <v>0</v>
      </c>
      <c r="N290" s="672"/>
      <c r="O290" s="680"/>
      <c r="P290" s="674"/>
      <c r="Q290" s="675"/>
      <c r="R290" s="623"/>
      <c r="S290" s="624"/>
    </row>
    <row r="291" spans="2:20" customFormat="1" ht="15.95" customHeight="1" x14ac:dyDescent="0.15">
      <c r="B291" s="663"/>
      <c r="C291" s="664"/>
      <c r="D291" s="665"/>
      <c r="E291" s="664"/>
      <c r="F291" s="665"/>
      <c r="G291" s="664"/>
      <c r="H291" s="666"/>
      <c r="I291" s="667"/>
      <c r="J291" s="20"/>
      <c r="K291" s="658"/>
      <c r="L291" s="659"/>
      <c r="M291" s="658"/>
      <c r="N291" s="659"/>
      <c r="O291" s="660"/>
      <c r="P291" s="661"/>
      <c r="Q291" s="662"/>
      <c r="R291" s="628"/>
      <c r="S291" s="629"/>
    </row>
    <row r="292" spans="2:20" customFormat="1" ht="15.95" customHeight="1" x14ac:dyDescent="0.15">
      <c r="B292" s="636" t="s">
        <v>195</v>
      </c>
      <c r="C292" s="637"/>
      <c r="D292" s="638"/>
      <c r="E292" s="637"/>
      <c r="F292" s="638"/>
      <c r="G292" s="637"/>
      <c r="H292" s="639">
        <v>1</v>
      </c>
      <c r="I292" s="640"/>
      <c r="J292" s="21" t="s">
        <v>75</v>
      </c>
      <c r="K292" s="718" t="s">
        <v>196</v>
      </c>
      <c r="L292" s="672"/>
      <c r="M292" s="618">
        <f>ROUNDDOWN(M284*2%,0)</f>
        <v>0</v>
      </c>
      <c r="N292" s="619"/>
      <c r="O292" s="620"/>
      <c r="P292" s="621"/>
      <c r="Q292" s="622"/>
      <c r="R292" s="623"/>
      <c r="S292" s="624"/>
    </row>
    <row r="293" spans="2:20" customFormat="1" ht="15.95" customHeight="1" x14ac:dyDescent="0.15">
      <c r="B293" s="663"/>
      <c r="C293" s="664"/>
      <c r="D293" s="665"/>
      <c r="E293" s="664"/>
      <c r="F293" s="665"/>
      <c r="G293" s="664"/>
      <c r="H293" s="666"/>
      <c r="I293" s="667"/>
      <c r="J293" s="20"/>
      <c r="K293" s="616"/>
      <c r="L293" s="617"/>
      <c r="M293" s="658"/>
      <c r="N293" s="659"/>
      <c r="O293" s="681"/>
      <c r="P293" s="682"/>
      <c r="Q293" s="683"/>
      <c r="R293" s="628"/>
      <c r="S293" s="629"/>
    </row>
    <row r="294" spans="2:20" customFormat="1" ht="15.95" customHeight="1" x14ac:dyDescent="0.15">
      <c r="B294" s="636" t="s">
        <v>197</v>
      </c>
      <c r="C294" s="637"/>
      <c r="D294" s="638"/>
      <c r="E294" s="637"/>
      <c r="F294" s="638"/>
      <c r="G294" s="637"/>
      <c r="H294" s="639">
        <v>1</v>
      </c>
      <c r="I294" s="640"/>
      <c r="J294" s="21" t="s">
        <v>74</v>
      </c>
      <c r="K294" s="718" t="s">
        <v>198</v>
      </c>
      <c r="L294" s="672"/>
      <c r="M294" s="618">
        <f>ROUNDDOWN(M284*7.5%,0)</f>
        <v>0</v>
      </c>
      <c r="N294" s="619"/>
      <c r="O294" s="620"/>
      <c r="P294" s="621"/>
      <c r="Q294" s="622"/>
      <c r="R294" s="623"/>
      <c r="S294" s="624"/>
    </row>
    <row r="295" spans="2:20" customFormat="1" ht="15.95" customHeight="1" x14ac:dyDescent="0.15">
      <c r="B295" s="663"/>
      <c r="C295" s="664"/>
      <c r="D295" s="665"/>
      <c r="E295" s="664"/>
      <c r="F295" s="665"/>
      <c r="G295" s="664"/>
      <c r="H295" s="666"/>
      <c r="I295" s="667"/>
      <c r="J295" s="20"/>
      <c r="K295" s="616"/>
      <c r="L295" s="617"/>
      <c r="M295" s="658"/>
      <c r="N295" s="659"/>
      <c r="O295" s="681"/>
      <c r="P295" s="682"/>
      <c r="Q295" s="683"/>
      <c r="R295" s="628"/>
      <c r="S295" s="629"/>
    </row>
    <row r="296" spans="2:20" customFormat="1" ht="15.95" customHeight="1" x14ac:dyDescent="0.15">
      <c r="B296" s="636" t="s">
        <v>199</v>
      </c>
      <c r="C296" s="637"/>
      <c r="D296" s="638"/>
      <c r="E296" s="637"/>
      <c r="F296" s="638"/>
      <c r="G296" s="637"/>
      <c r="H296" s="639">
        <v>1</v>
      </c>
      <c r="I296" s="640"/>
      <c r="J296" s="21" t="s">
        <v>169</v>
      </c>
      <c r="K296" s="718" t="s">
        <v>200</v>
      </c>
      <c r="L296" s="672"/>
      <c r="M296" s="618">
        <f>ROUNDDOWN((M284+M292)*0.1,0)</f>
        <v>0</v>
      </c>
      <c r="N296" s="619"/>
      <c r="O296" s="668"/>
      <c r="P296" s="669"/>
      <c r="Q296" s="670"/>
      <c r="R296" s="623"/>
      <c r="S296" s="624"/>
      <c r="T296" s="5">
        <f>M284+M292</f>
        <v>0</v>
      </c>
    </row>
    <row r="297" spans="2:20" customFormat="1" ht="15.95" customHeight="1" x14ac:dyDescent="0.15">
      <c r="B297" s="630"/>
      <c r="C297" s="631"/>
      <c r="D297" s="632"/>
      <c r="E297" s="631"/>
      <c r="F297" s="628"/>
      <c r="G297" s="633"/>
      <c r="H297" s="634"/>
      <c r="I297" s="635"/>
      <c r="J297" s="20"/>
      <c r="K297" s="616"/>
      <c r="L297" s="617"/>
      <c r="M297" s="616"/>
      <c r="N297" s="617"/>
      <c r="O297" s="625"/>
      <c r="P297" s="626"/>
      <c r="Q297" s="627"/>
      <c r="R297" s="628"/>
      <c r="S297" s="629"/>
    </row>
    <row r="298" spans="2:20" customFormat="1" ht="15.95" customHeight="1" x14ac:dyDescent="0.15">
      <c r="B298" s="636" t="s">
        <v>201</v>
      </c>
      <c r="C298" s="637"/>
      <c r="D298" s="676"/>
      <c r="E298" s="637"/>
      <c r="F298" s="623"/>
      <c r="G298" s="677"/>
      <c r="H298" s="678"/>
      <c r="I298" s="679"/>
      <c r="J298" s="21"/>
      <c r="K298" s="671"/>
      <c r="L298" s="672"/>
      <c r="M298" s="671">
        <f>SUM(M285:N296)</f>
        <v>0</v>
      </c>
      <c r="N298" s="672"/>
      <c r="O298" s="680"/>
      <c r="P298" s="674"/>
      <c r="Q298" s="675"/>
      <c r="R298" s="623"/>
      <c r="S298" s="624"/>
    </row>
    <row r="299" spans="2:20" customFormat="1" ht="15.95" customHeight="1" x14ac:dyDescent="0.15">
      <c r="B299" s="630"/>
      <c r="C299" s="631"/>
      <c r="D299" s="632"/>
      <c r="E299" s="631"/>
      <c r="F299" s="628"/>
      <c r="G299" s="633"/>
      <c r="H299" s="634"/>
      <c r="I299" s="635"/>
      <c r="J299" s="20"/>
      <c r="K299" s="616"/>
      <c r="L299" s="617"/>
      <c r="M299" s="616"/>
      <c r="N299" s="617"/>
      <c r="O299" s="625"/>
      <c r="P299" s="626"/>
      <c r="Q299" s="627"/>
      <c r="R299" s="628"/>
      <c r="S299" s="629"/>
    </row>
    <row r="300" spans="2:20" customFormat="1" ht="15.95" customHeight="1" x14ac:dyDescent="0.15">
      <c r="B300" s="636" t="s">
        <v>206</v>
      </c>
      <c r="C300" s="637"/>
      <c r="D300" s="676"/>
      <c r="E300" s="637"/>
      <c r="F300" s="623"/>
      <c r="G300" s="677"/>
      <c r="H300" s="678"/>
      <c r="I300" s="679"/>
      <c r="J300" s="21"/>
      <c r="K300" s="671"/>
      <c r="L300" s="672"/>
      <c r="M300" s="671">
        <f>ROUNDDOWN(M298*(1-0.1+0.2),0)</f>
        <v>0</v>
      </c>
      <c r="N300" s="672"/>
      <c r="O300" s="680"/>
      <c r="P300" s="674"/>
      <c r="Q300" s="675"/>
      <c r="R300" s="623"/>
      <c r="S300" s="624"/>
    </row>
    <row r="301" spans="2:20" customFormat="1" ht="15.95" customHeight="1" x14ac:dyDescent="0.15">
      <c r="B301" s="663"/>
      <c r="C301" s="664"/>
      <c r="D301" s="665"/>
      <c r="E301" s="664"/>
      <c r="F301" s="665"/>
      <c r="G301" s="664"/>
      <c r="H301" s="666"/>
      <c r="I301" s="667"/>
      <c r="J301" s="20"/>
      <c r="K301" s="658"/>
      <c r="L301" s="659"/>
      <c r="M301" s="658"/>
      <c r="N301" s="659"/>
      <c r="O301" s="660"/>
      <c r="P301" s="661"/>
      <c r="Q301" s="662"/>
      <c r="R301" s="628"/>
      <c r="S301" s="629"/>
    </row>
    <row r="302" spans="2:20" customFormat="1" ht="15.95" customHeight="1" x14ac:dyDescent="0.15">
      <c r="B302" s="636"/>
      <c r="C302" s="637"/>
      <c r="D302" s="638"/>
      <c r="E302" s="637"/>
      <c r="F302" s="638"/>
      <c r="G302" s="637"/>
      <c r="H302" s="639"/>
      <c r="I302" s="640"/>
      <c r="J302" s="21"/>
      <c r="K302" s="618"/>
      <c r="L302" s="619"/>
      <c r="M302" s="618"/>
      <c r="N302" s="619"/>
      <c r="O302" s="668"/>
      <c r="P302" s="669"/>
      <c r="Q302" s="670"/>
      <c r="R302" s="623"/>
      <c r="S302" s="624"/>
    </row>
    <row r="303" spans="2:20" customFormat="1" ht="15.95" customHeight="1" x14ac:dyDescent="0.15">
      <c r="B303" s="630"/>
      <c r="C303" s="631"/>
      <c r="D303" s="632"/>
      <c r="E303" s="631"/>
      <c r="F303" s="628"/>
      <c r="G303" s="633"/>
      <c r="H303" s="634"/>
      <c r="I303" s="635"/>
      <c r="J303" s="20"/>
      <c r="K303" s="616"/>
      <c r="L303" s="617"/>
      <c r="M303" s="616"/>
      <c r="N303" s="617"/>
      <c r="O303" s="625"/>
      <c r="P303" s="626"/>
      <c r="Q303" s="627"/>
      <c r="R303" s="628"/>
      <c r="S303" s="629"/>
    </row>
    <row r="304" spans="2:20" customFormat="1" ht="15.95" customHeight="1" x14ac:dyDescent="0.15">
      <c r="B304" s="636"/>
      <c r="C304" s="637"/>
      <c r="D304" s="638"/>
      <c r="E304" s="637"/>
      <c r="F304" s="638"/>
      <c r="G304" s="637"/>
      <c r="H304" s="639"/>
      <c r="I304" s="640"/>
      <c r="J304" s="21"/>
      <c r="K304" s="618"/>
      <c r="L304" s="619"/>
      <c r="M304" s="618"/>
      <c r="N304" s="619"/>
      <c r="O304" s="620"/>
      <c r="P304" s="621"/>
      <c r="Q304" s="622"/>
      <c r="R304" s="623"/>
      <c r="S304" s="624"/>
    </row>
    <row r="305" spans="2:19" customFormat="1" ht="15.95" customHeight="1" x14ac:dyDescent="0.15">
      <c r="B305" s="630"/>
      <c r="C305" s="631"/>
      <c r="D305" s="632"/>
      <c r="E305" s="631"/>
      <c r="F305" s="628"/>
      <c r="G305" s="633"/>
      <c r="H305" s="634"/>
      <c r="I305" s="635"/>
      <c r="J305" s="20"/>
      <c r="K305" s="616"/>
      <c r="L305" s="617"/>
      <c r="M305" s="616"/>
      <c r="N305" s="617"/>
      <c r="O305" s="625"/>
      <c r="P305" s="626"/>
      <c r="Q305" s="627"/>
      <c r="R305" s="628"/>
      <c r="S305" s="629"/>
    </row>
    <row r="306" spans="2:19" customFormat="1" ht="15.95" customHeight="1" thickBot="1" x14ac:dyDescent="0.2">
      <c r="B306" s="652"/>
      <c r="C306" s="653"/>
      <c r="D306" s="654"/>
      <c r="E306" s="653"/>
      <c r="F306" s="650"/>
      <c r="G306" s="655"/>
      <c r="H306" s="656"/>
      <c r="I306" s="657"/>
      <c r="J306" s="22"/>
      <c r="K306" s="643"/>
      <c r="L306" s="644"/>
      <c r="M306" s="645"/>
      <c r="N306" s="646"/>
      <c r="O306" s="647"/>
      <c r="P306" s="648"/>
      <c r="Q306" s="649"/>
      <c r="R306" s="650"/>
      <c r="S306" s="651"/>
    </row>
    <row r="307" spans="2:19" customFormat="1" ht="9.9499999999999993" customHeight="1" x14ac:dyDescent="0.15">
      <c r="H307" s="5"/>
      <c r="I307" s="5"/>
    </row>
    <row r="308" spans="2:19" customFormat="1" ht="14.25" thickBot="1" x14ac:dyDescent="0.2">
      <c r="C308" s="641" t="s">
        <v>288</v>
      </c>
      <c r="D308" s="641"/>
      <c r="E308" s="6"/>
      <c r="F308" s="3"/>
      <c r="H308" s="5"/>
      <c r="I308" s="5"/>
      <c r="P308" s="642" t="s">
        <v>70</v>
      </c>
      <c r="Q308" s="642"/>
      <c r="R308" s="642"/>
      <c r="S308" s="642"/>
    </row>
    <row r="309" spans="2:19" customFormat="1" ht="20.100000000000001" customHeight="1" x14ac:dyDescent="0.15">
      <c r="B309" s="12"/>
      <c r="C309" s="13"/>
      <c r="D309" s="13"/>
      <c r="E309" s="14"/>
      <c r="F309" s="15"/>
      <c r="G309" s="689" t="s">
        <v>72</v>
      </c>
      <c r="H309" s="689"/>
      <c r="I309" s="689"/>
      <c r="J309" s="689"/>
      <c r="K309" s="689"/>
      <c r="L309" s="689"/>
      <c r="M309" s="689"/>
      <c r="N309" s="13"/>
      <c r="O309" s="13"/>
      <c r="P309" s="13"/>
      <c r="Q309" s="13"/>
      <c r="R309" s="13"/>
      <c r="S309" s="16"/>
    </row>
    <row r="310" spans="2:19" customFormat="1" ht="15.95" customHeight="1" x14ac:dyDescent="0.15">
      <c r="B310" s="17"/>
      <c r="C310" s="1"/>
      <c r="D310" s="1"/>
      <c r="E310" s="9"/>
      <c r="F310" s="7"/>
      <c r="G310" s="690"/>
      <c r="H310" s="690"/>
      <c r="I310" s="690"/>
      <c r="J310" s="690"/>
      <c r="K310" s="690"/>
      <c r="L310" s="690"/>
      <c r="M310" s="690"/>
      <c r="N310" s="1"/>
      <c r="O310" s="1"/>
      <c r="P310" s="1"/>
      <c r="Q310" s="1"/>
      <c r="R310" s="1"/>
      <c r="S310" s="18"/>
    </row>
    <row r="311" spans="2:19" customFormat="1" ht="15.95" customHeight="1" x14ac:dyDescent="0.3">
      <c r="B311" s="17"/>
      <c r="C311" s="693" t="s">
        <v>289</v>
      </c>
      <c r="D311" s="693"/>
      <c r="E311" s="693"/>
      <c r="F311" s="7"/>
      <c r="G311" s="8"/>
      <c r="H311" s="8"/>
      <c r="I311" s="8"/>
      <c r="J311" s="8"/>
      <c r="K311" s="8"/>
      <c r="L311" s="8"/>
      <c r="M311" s="8"/>
      <c r="N311" s="1"/>
      <c r="O311" s="1"/>
      <c r="P311" s="1"/>
      <c r="Q311" s="1"/>
      <c r="R311" s="1"/>
      <c r="S311" s="18"/>
    </row>
    <row r="312" spans="2:19" customFormat="1" ht="15.95" customHeight="1" x14ac:dyDescent="0.3">
      <c r="B312" s="17"/>
      <c r="C312" s="11"/>
      <c r="D312" s="11"/>
      <c r="E312" s="11"/>
      <c r="F312" s="7"/>
      <c r="G312" s="8"/>
      <c r="H312" s="8"/>
      <c r="I312" s="8"/>
      <c r="J312" s="8"/>
      <c r="K312" s="8"/>
      <c r="L312" s="8"/>
      <c r="M312" s="8"/>
      <c r="N312" s="1"/>
      <c r="O312" s="1"/>
      <c r="P312" s="1"/>
      <c r="Q312" s="1"/>
      <c r="R312" s="1"/>
      <c r="S312" s="18"/>
    </row>
    <row r="313" spans="2:19" customFormat="1" ht="15.95" customHeight="1" x14ac:dyDescent="0.15">
      <c r="B313" s="17"/>
      <c r="C313" s="693"/>
      <c r="D313" s="693"/>
      <c r="E313" s="693"/>
      <c r="F313" s="1"/>
      <c r="G313" s="1"/>
      <c r="H313" s="4"/>
      <c r="I313" s="4"/>
      <c r="J313" s="1"/>
      <c r="K313" s="1"/>
      <c r="L313" s="1"/>
      <c r="M313" s="1"/>
      <c r="N313" s="1"/>
      <c r="O313" s="1"/>
      <c r="P313" s="10" t="s">
        <v>275</v>
      </c>
      <c r="Q313" s="691" t="s">
        <v>71</v>
      </c>
      <c r="R313" s="691"/>
      <c r="S313" s="18"/>
    </row>
    <row r="314" spans="2:19" customFormat="1" ht="15.95" customHeight="1" x14ac:dyDescent="0.15">
      <c r="B314" s="19"/>
      <c r="C314" s="2"/>
      <c r="D314" s="2"/>
      <c r="E314" s="2"/>
      <c r="F314" s="2"/>
      <c r="G314" s="24"/>
      <c r="H314" s="692"/>
      <c r="I314" s="692"/>
      <c r="J314" s="692"/>
      <c r="K314" s="692"/>
      <c r="L314" s="1"/>
      <c r="M314" s="715"/>
      <c r="N314" s="715"/>
      <c r="O314" s="715"/>
      <c r="P314" s="1"/>
      <c r="Q314" s="1"/>
      <c r="R314" s="1"/>
      <c r="S314" s="18"/>
    </row>
    <row r="315" spans="2:19" customFormat="1" ht="15.95" customHeight="1" x14ac:dyDescent="0.15">
      <c r="B315" s="663" t="s">
        <v>63</v>
      </c>
      <c r="C315" s="695"/>
      <c r="D315" s="698" t="s">
        <v>64</v>
      </c>
      <c r="E315" s="695"/>
      <c r="F315" s="685" t="s">
        <v>65</v>
      </c>
      <c r="G315" s="700"/>
      <c r="H315" s="703" t="s">
        <v>66</v>
      </c>
      <c r="I315" s="704"/>
      <c r="J315" s="664" t="s">
        <v>61</v>
      </c>
      <c r="K315" s="685" t="s">
        <v>67</v>
      </c>
      <c r="L315" s="686"/>
      <c r="M315" s="685" t="s">
        <v>68</v>
      </c>
      <c r="N315" s="686"/>
      <c r="O315" s="685" t="s">
        <v>69</v>
      </c>
      <c r="P315" s="707"/>
      <c r="Q315" s="686"/>
      <c r="R315" s="685" t="s">
        <v>62</v>
      </c>
      <c r="S315" s="687"/>
    </row>
    <row r="316" spans="2:19" customFormat="1" ht="15.95" customHeight="1" x14ac:dyDescent="0.15">
      <c r="B316" s="696"/>
      <c r="C316" s="697"/>
      <c r="D316" s="699"/>
      <c r="E316" s="697"/>
      <c r="F316" s="701"/>
      <c r="G316" s="702"/>
      <c r="H316" s="705"/>
      <c r="I316" s="706"/>
      <c r="J316" s="637"/>
      <c r="K316" s="623"/>
      <c r="L316" s="677"/>
      <c r="M316" s="623"/>
      <c r="N316" s="677"/>
      <c r="O316" s="623"/>
      <c r="P316" s="708"/>
      <c r="Q316" s="677"/>
      <c r="R316" s="623"/>
      <c r="S316" s="688"/>
    </row>
    <row r="317" spans="2:19" customFormat="1" ht="15.95" customHeight="1" x14ac:dyDescent="0.15">
      <c r="B317" s="630"/>
      <c r="C317" s="631"/>
      <c r="D317" s="632"/>
      <c r="E317" s="631"/>
      <c r="F317" s="628"/>
      <c r="G317" s="633"/>
      <c r="H317" s="634"/>
      <c r="I317" s="635"/>
      <c r="J317" s="20"/>
      <c r="K317" s="616"/>
      <c r="L317" s="617"/>
      <c r="M317" s="616"/>
      <c r="N317" s="617"/>
      <c r="O317" s="625"/>
      <c r="P317" s="626"/>
      <c r="Q317" s="627"/>
      <c r="R317" s="628"/>
      <c r="S317" s="629"/>
    </row>
    <row r="318" spans="2:19" customFormat="1" ht="15.95" customHeight="1" x14ac:dyDescent="0.15">
      <c r="B318" s="636" t="s">
        <v>190</v>
      </c>
      <c r="C318" s="637"/>
      <c r="D318" s="676"/>
      <c r="E318" s="637"/>
      <c r="F318" s="623"/>
      <c r="G318" s="677"/>
      <c r="H318" s="678"/>
      <c r="I318" s="679"/>
      <c r="J318" s="21"/>
      <c r="K318" s="716"/>
      <c r="L318" s="717"/>
      <c r="M318" s="671">
        <f>SUM(M320:N324)</f>
        <v>0</v>
      </c>
      <c r="N318" s="672"/>
      <c r="O318" s="680"/>
      <c r="P318" s="674"/>
      <c r="Q318" s="675"/>
      <c r="R318" s="623"/>
      <c r="S318" s="624"/>
    </row>
    <row r="319" spans="2:19" customFormat="1" ht="15.95" customHeight="1" x14ac:dyDescent="0.15">
      <c r="B319" s="630"/>
      <c r="C319" s="631"/>
      <c r="D319" s="632"/>
      <c r="E319" s="631"/>
      <c r="F319" s="628"/>
      <c r="G319" s="633"/>
      <c r="H319" s="634"/>
      <c r="I319" s="635"/>
      <c r="J319" s="20"/>
      <c r="K319" s="616"/>
      <c r="L319" s="617"/>
      <c r="M319" s="616"/>
      <c r="N319" s="617"/>
      <c r="O319" s="625"/>
      <c r="P319" s="626"/>
      <c r="Q319" s="627"/>
      <c r="R319" s="628"/>
      <c r="S319" s="629"/>
    </row>
    <row r="320" spans="2:19" customFormat="1" ht="15.95" customHeight="1" x14ac:dyDescent="0.15">
      <c r="B320" s="636"/>
      <c r="C320" s="637"/>
      <c r="D320" s="676" t="s">
        <v>208</v>
      </c>
      <c r="E320" s="637"/>
      <c r="F320" s="623"/>
      <c r="G320" s="677"/>
      <c r="H320" s="678"/>
      <c r="I320" s="679"/>
      <c r="J320" s="21" t="s">
        <v>73</v>
      </c>
      <c r="K320" s="671"/>
      <c r="L320" s="672"/>
      <c r="M320" s="671">
        <f>ROUNDDOWN(H320*K320,0)</f>
        <v>0</v>
      </c>
      <c r="N320" s="672"/>
      <c r="O320" s="673"/>
      <c r="P320" s="674"/>
      <c r="Q320" s="675"/>
      <c r="R320" s="623"/>
      <c r="S320" s="624"/>
    </row>
    <row r="321" spans="2:19" customFormat="1" ht="15.95" customHeight="1" x14ac:dyDescent="0.15">
      <c r="B321" s="630"/>
      <c r="C321" s="631"/>
      <c r="D321" s="632"/>
      <c r="E321" s="631"/>
      <c r="F321" s="628"/>
      <c r="G321" s="633"/>
      <c r="H321" s="634"/>
      <c r="I321" s="635"/>
      <c r="J321" s="20"/>
      <c r="K321" s="616"/>
      <c r="L321" s="617"/>
      <c r="M321" s="616"/>
      <c r="N321" s="617"/>
      <c r="O321" s="625"/>
      <c r="P321" s="626"/>
      <c r="Q321" s="627"/>
      <c r="R321" s="628"/>
      <c r="S321" s="629"/>
    </row>
    <row r="322" spans="2:19" customFormat="1" ht="15.95" customHeight="1" x14ac:dyDescent="0.15">
      <c r="B322" s="636"/>
      <c r="C322" s="637"/>
      <c r="D322" s="676" t="s">
        <v>191</v>
      </c>
      <c r="E322" s="637"/>
      <c r="F322" s="623"/>
      <c r="G322" s="677"/>
      <c r="H322" s="678"/>
      <c r="I322" s="679"/>
      <c r="J322" s="23" t="s">
        <v>193</v>
      </c>
      <c r="K322" s="671"/>
      <c r="L322" s="672"/>
      <c r="M322" s="671">
        <f>ROUNDDOWN(H322*K322,0)</f>
        <v>0</v>
      </c>
      <c r="N322" s="672"/>
      <c r="O322" s="680"/>
      <c r="P322" s="674"/>
      <c r="Q322" s="675"/>
      <c r="R322" s="623"/>
      <c r="S322" s="624"/>
    </row>
    <row r="323" spans="2:19" customFormat="1" ht="15.95" customHeight="1" x14ac:dyDescent="0.15">
      <c r="B323" s="630"/>
      <c r="C323" s="631"/>
      <c r="D323" s="632"/>
      <c r="E323" s="631"/>
      <c r="F323" s="628"/>
      <c r="G323" s="633"/>
      <c r="H323" s="634"/>
      <c r="I323" s="635"/>
      <c r="J323" s="20"/>
      <c r="K323" s="616"/>
      <c r="L323" s="617"/>
      <c r="M323" s="616"/>
      <c r="N323" s="617"/>
      <c r="O323" s="625"/>
      <c r="P323" s="626"/>
      <c r="Q323" s="627"/>
      <c r="R323" s="628"/>
      <c r="S323" s="629"/>
    </row>
    <row r="324" spans="2:19" customFormat="1" ht="15.95" customHeight="1" x14ac:dyDescent="0.15">
      <c r="B324" s="636"/>
      <c r="C324" s="637"/>
      <c r="D324" s="676" t="s">
        <v>192</v>
      </c>
      <c r="E324" s="637"/>
      <c r="F324" s="623"/>
      <c r="G324" s="677"/>
      <c r="H324" s="678"/>
      <c r="I324" s="679"/>
      <c r="J324" s="21" t="s">
        <v>193</v>
      </c>
      <c r="K324" s="671"/>
      <c r="L324" s="672"/>
      <c r="M324" s="671">
        <f>ROUNDDOWN(H324*K324,0)</f>
        <v>0</v>
      </c>
      <c r="N324" s="672"/>
      <c r="O324" s="680"/>
      <c r="P324" s="674"/>
      <c r="Q324" s="675"/>
      <c r="R324" s="623"/>
      <c r="S324" s="624"/>
    </row>
    <row r="325" spans="2:19" customFormat="1" ht="15.95" customHeight="1" x14ac:dyDescent="0.15">
      <c r="B325" s="630"/>
      <c r="C325" s="631"/>
      <c r="D325" s="632"/>
      <c r="E325" s="631"/>
      <c r="F325" s="628"/>
      <c r="G325" s="633"/>
      <c r="H325" s="634"/>
      <c r="I325" s="635"/>
      <c r="J325" s="20"/>
      <c r="K325" s="616"/>
      <c r="L325" s="617"/>
      <c r="M325" s="616"/>
      <c r="N325" s="617"/>
      <c r="O325" s="625"/>
      <c r="P325" s="626"/>
      <c r="Q325" s="627"/>
      <c r="R325" s="628"/>
      <c r="S325" s="629"/>
    </row>
    <row r="326" spans="2:19" customFormat="1" ht="15.95" customHeight="1" x14ac:dyDescent="0.15">
      <c r="B326" s="636" t="s">
        <v>201</v>
      </c>
      <c r="C326" s="637"/>
      <c r="D326" s="676"/>
      <c r="E326" s="637"/>
      <c r="F326" s="623"/>
      <c r="G326" s="677"/>
      <c r="H326" s="678"/>
      <c r="I326" s="679"/>
      <c r="J326" s="21"/>
      <c r="K326" s="671"/>
      <c r="L326" s="672"/>
      <c r="M326" s="671">
        <f>SUM(M320:N324)</f>
        <v>0</v>
      </c>
      <c r="N326" s="672"/>
      <c r="O326" s="680"/>
      <c r="P326" s="674"/>
      <c r="Q326" s="675"/>
      <c r="R326" s="623"/>
      <c r="S326" s="624"/>
    </row>
    <row r="327" spans="2:19" customFormat="1" ht="15.95" customHeight="1" x14ac:dyDescent="0.15">
      <c r="B327" s="663"/>
      <c r="C327" s="664"/>
      <c r="D327" s="665"/>
      <c r="E327" s="664"/>
      <c r="F327" s="665"/>
      <c r="G327" s="664"/>
      <c r="H327" s="666"/>
      <c r="I327" s="667"/>
      <c r="J327" s="20"/>
      <c r="K327" s="658"/>
      <c r="L327" s="659"/>
      <c r="M327" s="658"/>
      <c r="N327" s="659"/>
      <c r="O327" s="660"/>
      <c r="P327" s="661"/>
      <c r="Q327" s="662"/>
      <c r="R327" s="665"/>
      <c r="S327" s="713"/>
    </row>
    <row r="328" spans="2:19" customFormat="1" ht="15.95" customHeight="1" x14ac:dyDescent="0.15">
      <c r="B328" s="636"/>
      <c r="C328" s="637"/>
      <c r="D328" s="638"/>
      <c r="E328" s="637"/>
      <c r="F328" s="638"/>
      <c r="G328" s="637"/>
      <c r="H328" s="639"/>
      <c r="I328" s="640"/>
      <c r="J328" s="21"/>
      <c r="K328" s="618"/>
      <c r="L328" s="619"/>
      <c r="M328" s="671"/>
      <c r="N328" s="672"/>
      <c r="O328" s="620"/>
      <c r="P328" s="621"/>
      <c r="Q328" s="622"/>
      <c r="R328" s="638"/>
      <c r="S328" s="714"/>
    </row>
    <row r="329" spans="2:19" customFormat="1" ht="15.95" customHeight="1" x14ac:dyDescent="0.15">
      <c r="B329" s="663"/>
      <c r="C329" s="664"/>
      <c r="D329" s="665"/>
      <c r="E329" s="664"/>
      <c r="F329" s="665"/>
      <c r="G329" s="664"/>
      <c r="H329" s="666"/>
      <c r="I329" s="667"/>
      <c r="J329" s="20"/>
      <c r="K329" s="658"/>
      <c r="L329" s="659"/>
      <c r="M329" s="658"/>
      <c r="N329" s="659"/>
      <c r="O329" s="660"/>
      <c r="P329" s="661"/>
      <c r="Q329" s="662"/>
      <c r="R329" s="665"/>
      <c r="S329" s="713"/>
    </row>
    <row r="330" spans="2:19" customFormat="1" ht="15.95" customHeight="1" x14ac:dyDescent="0.15">
      <c r="B330" s="636"/>
      <c r="C330" s="637"/>
      <c r="D330" s="638"/>
      <c r="E330" s="637"/>
      <c r="F330" s="638"/>
      <c r="G330" s="637"/>
      <c r="H330" s="639"/>
      <c r="I330" s="640"/>
      <c r="J330" s="21"/>
      <c r="K330" s="618"/>
      <c r="L330" s="619"/>
      <c r="M330" s="618"/>
      <c r="N330" s="619"/>
      <c r="O330" s="620"/>
      <c r="P330" s="621"/>
      <c r="Q330" s="622"/>
      <c r="R330" s="638"/>
      <c r="S330" s="714"/>
    </row>
    <row r="331" spans="2:19" customFormat="1" ht="15.95" customHeight="1" x14ac:dyDescent="0.15">
      <c r="B331" s="663"/>
      <c r="C331" s="664"/>
      <c r="D331" s="665"/>
      <c r="E331" s="664"/>
      <c r="F331" s="665"/>
      <c r="G331" s="664"/>
      <c r="H331" s="666"/>
      <c r="I331" s="667"/>
      <c r="J331" s="20"/>
      <c r="K331" s="658"/>
      <c r="L331" s="659"/>
      <c r="M331" s="658"/>
      <c r="N331" s="659"/>
      <c r="O331" s="660"/>
      <c r="P331" s="661"/>
      <c r="Q331" s="662"/>
      <c r="R331" s="628"/>
      <c r="S331" s="629"/>
    </row>
    <row r="332" spans="2:19" customFormat="1" ht="15.95" customHeight="1" x14ac:dyDescent="0.15">
      <c r="B332" s="636"/>
      <c r="C332" s="637"/>
      <c r="D332" s="638"/>
      <c r="E332" s="637"/>
      <c r="F332" s="638"/>
      <c r="G332" s="637"/>
      <c r="H332" s="639"/>
      <c r="I332" s="640"/>
      <c r="J332" s="21"/>
      <c r="K332" s="618"/>
      <c r="L332" s="619"/>
      <c r="M332" s="709"/>
      <c r="N332" s="710"/>
      <c r="O332" s="620"/>
      <c r="P332" s="621"/>
      <c r="Q332" s="622"/>
      <c r="R332" s="623"/>
      <c r="S332" s="624"/>
    </row>
    <row r="333" spans="2:19" customFormat="1" ht="15.95" customHeight="1" x14ac:dyDescent="0.15">
      <c r="B333" s="663"/>
      <c r="C333" s="664"/>
      <c r="D333" s="665"/>
      <c r="E333" s="664"/>
      <c r="F333" s="665"/>
      <c r="G333" s="664"/>
      <c r="H333" s="666"/>
      <c r="I333" s="667"/>
      <c r="J333" s="20"/>
      <c r="K333" s="658"/>
      <c r="L333" s="659"/>
      <c r="M333" s="711"/>
      <c r="N333" s="712"/>
      <c r="O333" s="681"/>
      <c r="P333" s="682"/>
      <c r="Q333" s="683"/>
      <c r="R333" s="628"/>
      <c r="S333" s="629"/>
    </row>
    <row r="334" spans="2:19" customFormat="1" ht="15.95" customHeight="1" x14ac:dyDescent="0.15">
      <c r="B334" s="636"/>
      <c r="C334" s="637"/>
      <c r="D334" s="638"/>
      <c r="E334" s="637"/>
      <c r="F334" s="638"/>
      <c r="G334" s="637"/>
      <c r="H334" s="639"/>
      <c r="I334" s="640"/>
      <c r="J334" s="21"/>
      <c r="K334" s="618"/>
      <c r="L334" s="619"/>
      <c r="M334" s="709"/>
      <c r="N334" s="710"/>
      <c r="O334" s="668"/>
      <c r="P334" s="669"/>
      <c r="Q334" s="670"/>
      <c r="R334" s="623"/>
      <c r="S334" s="624"/>
    </row>
    <row r="335" spans="2:19" customFormat="1" ht="15.95" customHeight="1" x14ac:dyDescent="0.15">
      <c r="B335" s="663"/>
      <c r="C335" s="664"/>
      <c r="D335" s="665"/>
      <c r="E335" s="664"/>
      <c r="F335" s="665"/>
      <c r="G335" s="664"/>
      <c r="H335" s="666"/>
      <c r="I335" s="667"/>
      <c r="J335" s="20"/>
      <c r="K335" s="658"/>
      <c r="L335" s="659"/>
      <c r="M335" s="658"/>
      <c r="N335" s="659"/>
      <c r="O335" s="681"/>
      <c r="P335" s="682"/>
      <c r="Q335" s="683"/>
      <c r="R335" s="628"/>
      <c r="S335" s="629"/>
    </row>
    <row r="336" spans="2:19" customFormat="1" ht="15.95" customHeight="1" x14ac:dyDescent="0.15">
      <c r="B336" s="636"/>
      <c r="C336" s="637"/>
      <c r="D336" s="638"/>
      <c r="E336" s="637"/>
      <c r="F336" s="638"/>
      <c r="G336" s="637"/>
      <c r="H336" s="639"/>
      <c r="I336" s="640"/>
      <c r="J336" s="21"/>
      <c r="K336" s="618"/>
      <c r="L336" s="619"/>
      <c r="M336" s="618"/>
      <c r="N336" s="619"/>
      <c r="O336" s="668"/>
      <c r="P336" s="669"/>
      <c r="Q336" s="670"/>
      <c r="R336" s="623"/>
      <c r="S336" s="624"/>
    </row>
    <row r="337" spans="2:19" customFormat="1" ht="15.95" customHeight="1" x14ac:dyDescent="0.15">
      <c r="B337" s="630"/>
      <c r="C337" s="631"/>
      <c r="D337" s="632"/>
      <c r="E337" s="631"/>
      <c r="F337" s="628"/>
      <c r="G337" s="633"/>
      <c r="H337" s="634"/>
      <c r="I337" s="635"/>
      <c r="J337" s="20"/>
      <c r="K337" s="616"/>
      <c r="L337" s="617"/>
      <c r="M337" s="616"/>
      <c r="N337" s="617"/>
      <c r="O337" s="625"/>
      <c r="P337" s="626"/>
      <c r="Q337" s="627"/>
      <c r="R337" s="628"/>
      <c r="S337" s="629"/>
    </row>
    <row r="338" spans="2:19" customFormat="1" ht="15.95" customHeight="1" x14ac:dyDescent="0.15">
      <c r="B338" s="636"/>
      <c r="C338" s="637"/>
      <c r="D338" s="676"/>
      <c r="E338" s="637"/>
      <c r="F338" s="623"/>
      <c r="G338" s="677"/>
      <c r="H338" s="678"/>
      <c r="I338" s="679"/>
      <c r="J338" s="21"/>
      <c r="K338" s="671"/>
      <c r="L338" s="672"/>
      <c r="M338" s="671"/>
      <c r="N338" s="672"/>
      <c r="O338" s="680"/>
      <c r="P338" s="674"/>
      <c r="Q338" s="675"/>
      <c r="R338" s="623"/>
      <c r="S338" s="624"/>
    </row>
    <row r="339" spans="2:19" customFormat="1" ht="15.95" customHeight="1" x14ac:dyDescent="0.15">
      <c r="B339" s="630"/>
      <c r="C339" s="631"/>
      <c r="D339" s="632"/>
      <c r="E339" s="631"/>
      <c r="F339" s="628"/>
      <c r="G339" s="633"/>
      <c r="H339" s="634"/>
      <c r="I339" s="635"/>
      <c r="J339" s="20"/>
      <c r="K339" s="616"/>
      <c r="L339" s="617"/>
      <c r="M339" s="616"/>
      <c r="N339" s="617"/>
      <c r="O339" s="625"/>
      <c r="P339" s="626"/>
      <c r="Q339" s="627"/>
      <c r="R339" s="628"/>
      <c r="S339" s="629"/>
    </row>
    <row r="340" spans="2:19" customFormat="1" ht="15.95" customHeight="1" thickBot="1" x14ac:dyDescent="0.2">
      <c r="B340" s="652"/>
      <c r="C340" s="653"/>
      <c r="D340" s="654"/>
      <c r="E340" s="653"/>
      <c r="F340" s="650"/>
      <c r="G340" s="655"/>
      <c r="H340" s="656"/>
      <c r="I340" s="657"/>
      <c r="J340" s="22"/>
      <c r="K340" s="643"/>
      <c r="L340" s="644"/>
      <c r="M340" s="645"/>
      <c r="N340" s="646"/>
      <c r="O340" s="647"/>
      <c r="P340" s="648"/>
      <c r="Q340" s="649"/>
      <c r="R340" s="650"/>
      <c r="S340" s="651"/>
    </row>
    <row r="341" spans="2:19" customFormat="1" ht="9.9499999999999993" customHeight="1" x14ac:dyDescent="0.15">
      <c r="H341" s="5"/>
      <c r="I341" s="5"/>
    </row>
    <row r="342" spans="2:19" customFormat="1" ht="14.25" thickBot="1" x14ac:dyDescent="0.2">
      <c r="C342" s="641" t="s">
        <v>290</v>
      </c>
      <c r="D342" s="641"/>
      <c r="E342" s="6"/>
      <c r="F342" s="3"/>
      <c r="H342" s="5"/>
      <c r="I342" s="5"/>
      <c r="P342" s="642" t="s">
        <v>70</v>
      </c>
      <c r="Q342" s="642"/>
      <c r="R342" s="642"/>
      <c r="S342" s="642"/>
    </row>
    <row r="343" spans="2:19" customFormat="1" ht="20.100000000000001" customHeight="1" x14ac:dyDescent="0.15">
      <c r="B343" s="12"/>
      <c r="C343" s="13"/>
      <c r="D343" s="13"/>
      <c r="E343" s="14"/>
      <c r="F343" s="15"/>
      <c r="G343" s="689" t="s">
        <v>72</v>
      </c>
      <c r="H343" s="689"/>
      <c r="I343" s="689"/>
      <c r="J343" s="689"/>
      <c r="K343" s="689"/>
      <c r="L343" s="689"/>
      <c r="M343" s="689"/>
      <c r="N343" s="13"/>
      <c r="O343" s="13"/>
      <c r="P343" s="13"/>
      <c r="Q343" s="13"/>
      <c r="R343" s="13"/>
      <c r="S343" s="16"/>
    </row>
    <row r="344" spans="2:19" customFormat="1" ht="15.95" customHeight="1" x14ac:dyDescent="0.15">
      <c r="B344" s="17"/>
      <c r="C344" s="1"/>
      <c r="D344" s="1"/>
      <c r="E344" s="9"/>
      <c r="F344" s="7"/>
      <c r="G344" s="690"/>
      <c r="H344" s="690"/>
      <c r="I344" s="690"/>
      <c r="J344" s="690"/>
      <c r="K344" s="690"/>
      <c r="L344" s="690"/>
      <c r="M344" s="690"/>
      <c r="N344" s="1"/>
      <c r="O344" s="1"/>
      <c r="P344" s="1"/>
      <c r="Q344" s="1"/>
      <c r="R344" s="1"/>
      <c r="S344" s="18"/>
    </row>
    <row r="345" spans="2:19" customFormat="1" ht="15.95" customHeight="1" x14ac:dyDescent="0.3">
      <c r="B345" s="17"/>
      <c r="C345" s="693" t="s">
        <v>291</v>
      </c>
      <c r="D345" s="693"/>
      <c r="E345" s="693"/>
      <c r="F345" s="7"/>
      <c r="G345" s="8"/>
      <c r="H345" s="8"/>
      <c r="I345" s="8"/>
      <c r="J345" s="8"/>
      <c r="K345" s="8"/>
      <c r="L345" s="8"/>
      <c r="M345" s="8"/>
      <c r="N345" s="1"/>
      <c r="O345" s="1"/>
      <c r="P345" s="1"/>
      <c r="Q345" s="1"/>
      <c r="R345" s="1"/>
      <c r="S345" s="18"/>
    </row>
    <row r="346" spans="2:19" customFormat="1" ht="15.95" customHeight="1" x14ac:dyDescent="0.3">
      <c r="B346" s="17"/>
      <c r="C346" s="11"/>
      <c r="D346" s="11"/>
      <c r="E346" s="11"/>
      <c r="F346" s="7"/>
      <c r="G346" s="8"/>
      <c r="H346" s="8"/>
      <c r="I346" s="8"/>
      <c r="J346" s="8"/>
      <c r="K346" s="8"/>
      <c r="L346" s="8"/>
      <c r="M346" s="8"/>
      <c r="N346" s="1"/>
      <c r="O346" s="1"/>
      <c r="P346" s="1"/>
      <c r="Q346" s="1"/>
      <c r="R346" s="1"/>
      <c r="S346" s="18"/>
    </row>
    <row r="347" spans="2:19" customFormat="1" ht="15.95" customHeight="1" x14ac:dyDescent="0.15">
      <c r="B347" s="17"/>
      <c r="C347" s="693" t="s">
        <v>292</v>
      </c>
      <c r="D347" s="693"/>
      <c r="E347" s="693"/>
      <c r="F347" s="1"/>
      <c r="G347" s="1"/>
      <c r="H347" s="4"/>
      <c r="I347" s="4"/>
      <c r="J347" s="1"/>
      <c r="K347" s="1"/>
      <c r="L347" s="1"/>
      <c r="M347" s="1"/>
      <c r="N347" s="1"/>
      <c r="O347" s="1"/>
      <c r="P347" s="10" t="s">
        <v>293</v>
      </c>
      <c r="Q347" s="691" t="s">
        <v>71</v>
      </c>
      <c r="R347" s="691"/>
      <c r="S347" s="18"/>
    </row>
    <row r="348" spans="2:19" customFormat="1" ht="15.95" customHeight="1" x14ac:dyDescent="0.15">
      <c r="B348" s="19"/>
      <c r="C348" s="2"/>
      <c r="D348" s="2"/>
      <c r="E348" s="2"/>
      <c r="F348" s="2"/>
      <c r="G348" s="2"/>
      <c r="H348" s="692"/>
      <c r="I348" s="692"/>
      <c r="J348" s="692"/>
      <c r="K348" s="1"/>
      <c r="L348" s="1"/>
      <c r="M348" s="694"/>
      <c r="N348" s="694"/>
      <c r="O348" s="694"/>
      <c r="P348" s="1"/>
      <c r="Q348" s="1"/>
      <c r="R348" s="1"/>
      <c r="S348" s="18"/>
    </row>
    <row r="349" spans="2:19" customFormat="1" ht="15.95" customHeight="1" x14ac:dyDescent="0.15">
      <c r="B349" s="663" t="s">
        <v>63</v>
      </c>
      <c r="C349" s="695"/>
      <c r="D349" s="698" t="s">
        <v>64</v>
      </c>
      <c r="E349" s="695"/>
      <c r="F349" s="685" t="s">
        <v>65</v>
      </c>
      <c r="G349" s="700"/>
      <c r="H349" s="703" t="s">
        <v>66</v>
      </c>
      <c r="I349" s="704"/>
      <c r="J349" s="664" t="s">
        <v>61</v>
      </c>
      <c r="K349" s="685" t="s">
        <v>67</v>
      </c>
      <c r="L349" s="686"/>
      <c r="M349" s="685" t="s">
        <v>68</v>
      </c>
      <c r="N349" s="686"/>
      <c r="O349" s="685" t="s">
        <v>69</v>
      </c>
      <c r="P349" s="707"/>
      <c r="Q349" s="686"/>
      <c r="R349" s="685" t="s">
        <v>62</v>
      </c>
      <c r="S349" s="687"/>
    </row>
    <row r="350" spans="2:19" customFormat="1" ht="15.95" customHeight="1" x14ac:dyDescent="0.15">
      <c r="B350" s="696"/>
      <c r="C350" s="697"/>
      <c r="D350" s="699"/>
      <c r="E350" s="697"/>
      <c r="F350" s="701"/>
      <c r="G350" s="702"/>
      <c r="H350" s="705"/>
      <c r="I350" s="706"/>
      <c r="J350" s="637"/>
      <c r="K350" s="623"/>
      <c r="L350" s="677"/>
      <c r="M350" s="623"/>
      <c r="N350" s="677"/>
      <c r="O350" s="623"/>
      <c r="P350" s="708"/>
      <c r="Q350" s="677"/>
      <c r="R350" s="623"/>
      <c r="S350" s="688"/>
    </row>
    <row r="351" spans="2:19" customFormat="1" ht="15.95" customHeight="1" x14ac:dyDescent="0.15">
      <c r="B351" s="630"/>
      <c r="C351" s="631"/>
      <c r="D351" s="632"/>
      <c r="E351" s="631"/>
      <c r="F351" s="628"/>
      <c r="G351" s="633"/>
      <c r="H351" s="634"/>
      <c r="I351" s="635"/>
      <c r="J351" s="20"/>
      <c r="K351" s="616"/>
      <c r="L351" s="617"/>
      <c r="M351" s="616"/>
      <c r="N351" s="617"/>
      <c r="O351" s="625"/>
      <c r="P351" s="626"/>
      <c r="Q351" s="627"/>
      <c r="R351" s="628"/>
      <c r="S351" s="629"/>
    </row>
    <row r="352" spans="2:19" customFormat="1" ht="15.95" customHeight="1" x14ac:dyDescent="0.15">
      <c r="B352" s="636" t="s">
        <v>190</v>
      </c>
      <c r="C352" s="637"/>
      <c r="D352" s="676"/>
      <c r="E352" s="637"/>
      <c r="F352" s="623"/>
      <c r="G352" s="677"/>
      <c r="H352" s="678"/>
      <c r="I352" s="679"/>
      <c r="J352" s="21"/>
      <c r="K352" s="671"/>
      <c r="L352" s="672"/>
      <c r="M352" s="671">
        <f>SUM(M353:N356)</f>
        <v>0</v>
      </c>
      <c r="N352" s="672"/>
      <c r="O352" s="680"/>
      <c r="P352" s="674"/>
      <c r="Q352" s="675"/>
      <c r="R352" s="623"/>
      <c r="S352" s="624"/>
    </row>
    <row r="353" spans="2:19" customFormat="1" ht="15.95" customHeight="1" x14ac:dyDescent="0.15">
      <c r="B353" s="630"/>
      <c r="C353" s="631"/>
      <c r="D353" s="632"/>
      <c r="E353" s="631"/>
      <c r="F353" s="628"/>
      <c r="G353" s="633"/>
      <c r="H353" s="634"/>
      <c r="I353" s="635"/>
      <c r="J353" s="20"/>
      <c r="K353" s="616"/>
      <c r="L353" s="617"/>
      <c r="M353" s="616"/>
      <c r="N353" s="617"/>
      <c r="O353" s="625"/>
      <c r="P353" s="626"/>
      <c r="Q353" s="627"/>
      <c r="R353" s="628"/>
      <c r="S353" s="629"/>
    </row>
    <row r="354" spans="2:19" customFormat="1" ht="15.95" customHeight="1" x14ac:dyDescent="0.15">
      <c r="B354" s="636"/>
      <c r="C354" s="637"/>
      <c r="D354" s="676" t="s">
        <v>192</v>
      </c>
      <c r="E354" s="637"/>
      <c r="F354" s="623"/>
      <c r="G354" s="677"/>
      <c r="H354" s="678"/>
      <c r="I354" s="679"/>
      <c r="J354" s="21" t="s">
        <v>73</v>
      </c>
      <c r="K354" s="671"/>
      <c r="L354" s="672"/>
      <c r="M354" s="671">
        <f>ROUNDDOWN(H354*K354,0)</f>
        <v>0</v>
      </c>
      <c r="N354" s="672"/>
      <c r="O354" s="680"/>
      <c r="P354" s="674"/>
      <c r="Q354" s="675"/>
      <c r="R354" s="623"/>
      <c r="S354" s="624"/>
    </row>
    <row r="355" spans="2:19" customFormat="1" ht="15.95" customHeight="1" x14ac:dyDescent="0.15">
      <c r="B355" s="630"/>
      <c r="C355" s="631"/>
      <c r="D355" s="632"/>
      <c r="E355" s="631"/>
      <c r="F355" s="628"/>
      <c r="G355" s="633"/>
      <c r="H355" s="634"/>
      <c r="I355" s="635"/>
      <c r="J355" s="20"/>
      <c r="K355" s="616"/>
      <c r="L355" s="617"/>
      <c r="M355" s="616"/>
      <c r="N355" s="617"/>
      <c r="O355" s="625"/>
      <c r="P355" s="626"/>
      <c r="Q355" s="627"/>
      <c r="R355" s="628"/>
      <c r="S355" s="629"/>
    </row>
    <row r="356" spans="2:19" customFormat="1" ht="15.95" customHeight="1" x14ac:dyDescent="0.15">
      <c r="B356" s="636"/>
      <c r="C356" s="637"/>
      <c r="D356" s="676" t="s">
        <v>194</v>
      </c>
      <c r="E356" s="637"/>
      <c r="F356" s="623"/>
      <c r="G356" s="677"/>
      <c r="H356" s="678"/>
      <c r="I356" s="679"/>
      <c r="J356" s="21" t="s">
        <v>164</v>
      </c>
      <c r="K356" s="671"/>
      <c r="L356" s="672"/>
      <c r="M356" s="671">
        <f>ROUNDDOWN(H356*K356,0)</f>
        <v>0</v>
      </c>
      <c r="N356" s="672"/>
      <c r="O356" s="680"/>
      <c r="P356" s="674"/>
      <c r="Q356" s="675"/>
      <c r="R356" s="623"/>
      <c r="S356" s="624"/>
    </row>
    <row r="357" spans="2:19" customFormat="1" ht="15.95" customHeight="1" x14ac:dyDescent="0.15">
      <c r="B357" s="663"/>
      <c r="C357" s="664"/>
      <c r="D357" s="665"/>
      <c r="E357" s="664"/>
      <c r="F357" s="665"/>
      <c r="G357" s="664"/>
      <c r="H357" s="666"/>
      <c r="I357" s="667"/>
      <c r="J357" s="20"/>
      <c r="K357" s="658"/>
      <c r="L357" s="659"/>
      <c r="M357" s="658"/>
      <c r="N357" s="659"/>
      <c r="O357" s="660"/>
      <c r="P357" s="661"/>
      <c r="Q357" s="662"/>
      <c r="R357" s="628"/>
      <c r="S357" s="629"/>
    </row>
    <row r="358" spans="2:19" customFormat="1" ht="15.95" customHeight="1" x14ac:dyDescent="0.15">
      <c r="B358" s="636" t="s">
        <v>195</v>
      </c>
      <c r="C358" s="637"/>
      <c r="D358" s="638"/>
      <c r="E358" s="637"/>
      <c r="F358" s="638"/>
      <c r="G358" s="637"/>
      <c r="H358" s="639">
        <v>1</v>
      </c>
      <c r="I358" s="640"/>
      <c r="J358" s="21" t="s">
        <v>75</v>
      </c>
      <c r="K358" s="684" t="s">
        <v>196</v>
      </c>
      <c r="L358" s="619"/>
      <c r="M358" s="618">
        <f>ROUNDDOWN(M352*1%,0)</f>
        <v>0</v>
      </c>
      <c r="N358" s="619"/>
      <c r="O358" s="620"/>
      <c r="P358" s="621"/>
      <c r="Q358" s="622"/>
      <c r="R358" s="623"/>
      <c r="S358" s="624"/>
    </row>
    <row r="359" spans="2:19" customFormat="1" ht="15.95" customHeight="1" x14ac:dyDescent="0.15">
      <c r="B359" s="663"/>
      <c r="C359" s="664"/>
      <c r="D359" s="665"/>
      <c r="E359" s="664"/>
      <c r="F359" s="665"/>
      <c r="G359" s="664"/>
      <c r="H359" s="666"/>
      <c r="I359" s="667"/>
      <c r="J359" s="20"/>
      <c r="K359" s="658"/>
      <c r="L359" s="659"/>
      <c r="M359" s="658"/>
      <c r="N359" s="659"/>
      <c r="O359" s="681"/>
      <c r="P359" s="682"/>
      <c r="Q359" s="683"/>
      <c r="R359" s="628"/>
      <c r="S359" s="629"/>
    </row>
    <row r="360" spans="2:19" customFormat="1" ht="15.95" customHeight="1" x14ac:dyDescent="0.15">
      <c r="B360" s="636" t="s">
        <v>197</v>
      </c>
      <c r="C360" s="637"/>
      <c r="D360" s="638"/>
      <c r="E360" s="637"/>
      <c r="F360" s="638"/>
      <c r="G360" s="637"/>
      <c r="H360" s="639">
        <v>1</v>
      </c>
      <c r="I360" s="640"/>
      <c r="J360" s="21" t="s">
        <v>74</v>
      </c>
      <c r="K360" s="684" t="s">
        <v>198</v>
      </c>
      <c r="L360" s="619"/>
      <c r="M360" s="618">
        <f>ROUNDDOWN(M352*2%,0)</f>
        <v>0</v>
      </c>
      <c r="N360" s="619"/>
      <c r="O360" s="620"/>
      <c r="P360" s="621"/>
      <c r="Q360" s="622"/>
      <c r="R360" s="623"/>
      <c r="S360" s="624"/>
    </row>
    <row r="361" spans="2:19" customFormat="1" ht="15.95" customHeight="1" x14ac:dyDescent="0.15">
      <c r="B361" s="630"/>
      <c r="C361" s="631"/>
      <c r="D361" s="632"/>
      <c r="E361" s="631"/>
      <c r="F361" s="628"/>
      <c r="G361" s="633"/>
      <c r="H361" s="634"/>
      <c r="I361" s="635"/>
      <c r="J361" s="20"/>
      <c r="K361" s="616"/>
      <c r="L361" s="617"/>
      <c r="M361" s="616"/>
      <c r="N361" s="617"/>
      <c r="O361" s="625"/>
      <c r="P361" s="626"/>
      <c r="Q361" s="627"/>
      <c r="R361" s="628"/>
      <c r="S361" s="629"/>
    </row>
    <row r="362" spans="2:19" customFormat="1" ht="15.95" customHeight="1" x14ac:dyDescent="0.15">
      <c r="B362" s="636" t="s">
        <v>201</v>
      </c>
      <c r="C362" s="637"/>
      <c r="D362" s="676"/>
      <c r="E362" s="637"/>
      <c r="F362" s="623"/>
      <c r="G362" s="677"/>
      <c r="H362" s="678"/>
      <c r="I362" s="679"/>
      <c r="J362" s="21"/>
      <c r="K362" s="671"/>
      <c r="L362" s="672"/>
      <c r="M362" s="671">
        <f>SUM(M353:N360)</f>
        <v>0</v>
      </c>
      <c r="N362" s="672"/>
      <c r="O362" s="680"/>
      <c r="P362" s="674"/>
      <c r="Q362" s="675"/>
      <c r="R362" s="623"/>
      <c r="S362" s="624"/>
    </row>
    <row r="363" spans="2:19" customFormat="1" ht="15.95" customHeight="1" x14ac:dyDescent="0.15">
      <c r="B363" s="630"/>
      <c r="C363" s="631"/>
      <c r="D363" s="632"/>
      <c r="E363" s="631"/>
      <c r="F363" s="628"/>
      <c r="G363" s="633"/>
      <c r="H363" s="634"/>
      <c r="I363" s="635"/>
      <c r="J363" s="20"/>
      <c r="K363" s="616"/>
      <c r="L363" s="617"/>
      <c r="M363" s="616"/>
      <c r="N363" s="617"/>
      <c r="O363" s="625"/>
      <c r="P363" s="626"/>
      <c r="Q363" s="627"/>
      <c r="R363" s="628"/>
      <c r="S363" s="629"/>
    </row>
    <row r="364" spans="2:19" customFormat="1" ht="15.95" customHeight="1" x14ac:dyDescent="0.15">
      <c r="B364" s="636"/>
      <c r="C364" s="637"/>
      <c r="D364" s="676"/>
      <c r="E364" s="637"/>
      <c r="F364" s="623"/>
      <c r="G364" s="677"/>
      <c r="H364" s="678"/>
      <c r="I364" s="679"/>
      <c r="J364" s="21"/>
      <c r="K364" s="671"/>
      <c r="L364" s="672"/>
      <c r="M364" s="671"/>
      <c r="N364" s="672"/>
      <c r="O364" s="673"/>
      <c r="P364" s="674"/>
      <c r="Q364" s="675"/>
      <c r="R364" s="623"/>
      <c r="S364" s="624"/>
    </row>
    <row r="365" spans="2:19" customFormat="1" ht="15.95" customHeight="1" x14ac:dyDescent="0.15">
      <c r="B365" s="663"/>
      <c r="C365" s="664"/>
      <c r="D365" s="665"/>
      <c r="E365" s="664"/>
      <c r="F365" s="665"/>
      <c r="G365" s="664"/>
      <c r="H365" s="666"/>
      <c r="I365" s="667"/>
      <c r="J365" s="20"/>
      <c r="K365" s="658"/>
      <c r="L365" s="659"/>
      <c r="M365" s="658"/>
      <c r="N365" s="659"/>
      <c r="O365" s="660"/>
      <c r="P365" s="661"/>
      <c r="Q365" s="662"/>
      <c r="R365" s="628"/>
      <c r="S365" s="629"/>
    </row>
    <row r="366" spans="2:19" customFormat="1" ht="15.95" customHeight="1" x14ac:dyDescent="0.15">
      <c r="B366" s="636"/>
      <c r="C366" s="637"/>
      <c r="D366" s="638"/>
      <c r="E366" s="637"/>
      <c r="F366" s="638"/>
      <c r="G366" s="637"/>
      <c r="H366" s="639"/>
      <c r="I366" s="640"/>
      <c r="J366" s="21"/>
      <c r="K366" s="618"/>
      <c r="L366" s="619"/>
      <c r="M366" s="618"/>
      <c r="N366" s="619"/>
      <c r="O366" s="668"/>
      <c r="P366" s="669"/>
      <c r="Q366" s="670"/>
      <c r="R366" s="623"/>
      <c r="S366" s="624"/>
    </row>
    <row r="367" spans="2:19" customFormat="1" ht="15.95" customHeight="1" x14ac:dyDescent="0.15">
      <c r="B367" s="663"/>
      <c r="C367" s="664"/>
      <c r="D367" s="665"/>
      <c r="E367" s="664"/>
      <c r="F367" s="665"/>
      <c r="G367" s="664"/>
      <c r="H367" s="666"/>
      <c r="I367" s="667"/>
      <c r="J367" s="20"/>
      <c r="K367" s="658"/>
      <c r="L367" s="659"/>
      <c r="M367" s="658"/>
      <c r="N367" s="659"/>
      <c r="O367" s="660"/>
      <c r="P367" s="661"/>
      <c r="Q367" s="662"/>
      <c r="R367" s="628"/>
      <c r="S367" s="629"/>
    </row>
    <row r="368" spans="2:19" customFormat="1" ht="15.95" customHeight="1" x14ac:dyDescent="0.15">
      <c r="B368" s="636"/>
      <c r="C368" s="637"/>
      <c r="D368" s="638"/>
      <c r="E368" s="637"/>
      <c r="F368" s="638"/>
      <c r="G368" s="637"/>
      <c r="H368" s="639"/>
      <c r="I368" s="640"/>
      <c r="J368" s="21"/>
      <c r="K368" s="618"/>
      <c r="L368" s="619"/>
      <c r="M368" s="618"/>
      <c r="N368" s="619"/>
      <c r="O368" s="668"/>
      <c r="P368" s="669"/>
      <c r="Q368" s="670"/>
      <c r="R368" s="623"/>
      <c r="S368" s="624"/>
    </row>
    <row r="369" spans="2:19" customFormat="1" ht="15.95" customHeight="1" x14ac:dyDescent="0.15">
      <c r="B369" s="663"/>
      <c r="C369" s="664"/>
      <c r="D369" s="665"/>
      <c r="E369" s="664"/>
      <c r="F369" s="665"/>
      <c r="G369" s="664"/>
      <c r="H369" s="666"/>
      <c r="I369" s="667"/>
      <c r="J369" s="20"/>
      <c r="K369" s="658"/>
      <c r="L369" s="659"/>
      <c r="M369" s="658"/>
      <c r="N369" s="659"/>
      <c r="O369" s="660"/>
      <c r="P369" s="661"/>
      <c r="Q369" s="662"/>
      <c r="R369" s="628"/>
      <c r="S369" s="629"/>
    </row>
    <row r="370" spans="2:19" customFormat="1" ht="15.95" customHeight="1" x14ac:dyDescent="0.15">
      <c r="B370" s="636"/>
      <c r="C370" s="637"/>
      <c r="D370" s="638"/>
      <c r="E370" s="637"/>
      <c r="F370" s="638"/>
      <c r="G370" s="637"/>
      <c r="H370" s="639"/>
      <c r="I370" s="640"/>
      <c r="J370" s="21"/>
      <c r="K370" s="618"/>
      <c r="L370" s="619"/>
      <c r="M370" s="618"/>
      <c r="N370" s="619"/>
      <c r="O370" s="668"/>
      <c r="P370" s="669"/>
      <c r="Q370" s="670"/>
      <c r="R370" s="623"/>
      <c r="S370" s="624"/>
    </row>
    <row r="371" spans="2:19" customFormat="1" ht="15.95" customHeight="1" x14ac:dyDescent="0.15">
      <c r="B371" s="630"/>
      <c r="C371" s="631"/>
      <c r="D371" s="632"/>
      <c r="E371" s="631"/>
      <c r="F371" s="628"/>
      <c r="G371" s="633"/>
      <c r="H371" s="634"/>
      <c r="I371" s="635"/>
      <c r="J371" s="20"/>
      <c r="K371" s="616"/>
      <c r="L371" s="617"/>
      <c r="M371" s="616"/>
      <c r="N371" s="617"/>
      <c r="O371" s="625"/>
      <c r="P371" s="626"/>
      <c r="Q371" s="627"/>
      <c r="R371" s="628"/>
      <c r="S371" s="629"/>
    </row>
    <row r="372" spans="2:19" customFormat="1" ht="15.95" customHeight="1" x14ac:dyDescent="0.15">
      <c r="B372" s="636"/>
      <c r="C372" s="637"/>
      <c r="D372" s="638"/>
      <c r="E372" s="637"/>
      <c r="F372" s="638"/>
      <c r="G372" s="637"/>
      <c r="H372" s="639"/>
      <c r="I372" s="640"/>
      <c r="J372" s="21"/>
      <c r="K372" s="618"/>
      <c r="L372" s="619"/>
      <c r="M372" s="618"/>
      <c r="N372" s="619"/>
      <c r="O372" s="620"/>
      <c r="P372" s="621"/>
      <c r="Q372" s="622"/>
      <c r="R372" s="623"/>
      <c r="S372" s="624"/>
    </row>
    <row r="373" spans="2:19" customFormat="1" ht="15.95" customHeight="1" x14ac:dyDescent="0.15">
      <c r="B373" s="630"/>
      <c r="C373" s="631"/>
      <c r="D373" s="632"/>
      <c r="E373" s="631"/>
      <c r="F373" s="628"/>
      <c r="G373" s="633"/>
      <c r="H373" s="634"/>
      <c r="I373" s="635"/>
      <c r="J373" s="20"/>
      <c r="K373" s="616"/>
      <c r="L373" s="617"/>
      <c r="M373" s="616"/>
      <c r="N373" s="617"/>
      <c r="O373" s="625"/>
      <c r="P373" s="626"/>
      <c r="Q373" s="627"/>
      <c r="R373" s="628"/>
      <c r="S373" s="629"/>
    </row>
    <row r="374" spans="2:19" customFormat="1" ht="15.95" customHeight="1" thickBot="1" x14ac:dyDescent="0.2">
      <c r="B374" s="652"/>
      <c r="C374" s="653"/>
      <c r="D374" s="654"/>
      <c r="E374" s="653"/>
      <c r="F374" s="650"/>
      <c r="G374" s="655"/>
      <c r="H374" s="656"/>
      <c r="I374" s="657"/>
      <c r="J374" s="22"/>
      <c r="K374" s="643"/>
      <c r="L374" s="644"/>
      <c r="M374" s="645"/>
      <c r="N374" s="646"/>
      <c r="O374" s="647"/>
      <c r="P374" s="648"/>
      <c r="Q374" s="649"/>
      <c r="R374" s="650"/>
      <c r="S374" s="651"/>
    </row>
    <row r="375" spans="2:19" customFormat="1" ht="9.9499999999999993" customHeight="1" x14ac:dyDescent="0.15">
      <c r="H375" s="5"/>
      <c r="I375" s="5"/>
    </row>
    <row r="376" spans="2:19" customFormat="1" ht="14.25" thickBot="1" x14ac:dyDescent="0.2">
      <c r="C376" s="641" t="s">
        <v>294</v>
      </c>
      <c r="D376" s="641"/>
      <c r="E376" s="6"/>
      <c r="F376" s="3"/>
      <c r="H376" s="5"/>
      <c r="I376" s="5"/>
      <c r="P376" s="642" t="s">
        <v>70</v>
      </c>
      <c r="Q376" s="642"/>
      <c r="R376" s="642"/>
      <c r="S376" s="642"/>
    </row>
    <row r="377" spans="2:19" customFormat="1" ht="20.100000000000001" customHeight="1" x14ac:dyDescent="0.15">
      <c r="B377" s="12"/>
      <c r="C377" s="13"/>
      <c r="D377" s="13"/>
      <c r="E377" s="14"/>
      <c r="F377" s="15"/>
      <c r="G377" s="689" t="s">
        <v>72</v>
      </c>
      <c r="H377" s="689"/>
      <c r="I377" s="689"/>
      <c r="J377" s="689"/>
      <c r="K377" s="689"/>
      <c r="L377" s="689"/>
      <c r="M377" s="689"/>
      <c r="N377" s="13"/>
      <c r="O377" s="13"/>
      <c r="P377" s="13"/>
      <c r="Q377" s="13"/>
      <c r="R377" s="13"/>
      <c r="S377" s="16"/>
    </row>
    <row r="378" spans="2:19" customFormat="1" ht="15.95" customHeight="1" x14ac:dyDescent="0.15">
      <c r="B378" s="17"/>
      <c r="C378" s="1"/>
      <c r="D378" s="1"/>
      <c r="E378" s="9"/>
      <c r="F378" s="7"/>
      <c r="G378" s="690"/>
      <c r="H378" s="690"/>
      <c r="I378" s="690"/>
      <c r="J378" s="690"/>
      <c r="K378" s="690"/>
      <c r="L378" s="690"/>
      <c r="M378" s="690"/>
      <c r="N378" s="1"/>
      <c r="O378" s="1"/>
      <c r="P378" s="1"/>
      <c r="Q378" s="1"/>
      <c r="R378" s="1"/>
      <c r="S378" s="18"/>
    </row>
    <row r="379" spans="2:19" customFormat="1" ht="15.95" customHeight="1" x14ac:dyDescent="0.3">
      <c r="B379" s="17"/>
      <c r="C379" s="693" t="s">
        <v>54</v>
      </c>
      <c r="D379" s="693"/>
      <c r="E379" s="693"/>
      <c r="F379" s="7"/>
      <c r="G379" s="8"/>
      <c r="H379" s="8"/>
      <c r="I379" s="8"/>
      <c r="J379" s="8"/>
      <c r="K379" s="8"/>
      <c r="L379" s="8"/>
      <c r="M379" s="8"/>
      <c r="N379" s="1"/>
      <c r="O379" s="1"/>
      <c r="P379" s="1"/>
      <c r="Q379" s="1"/>
      <c r="R379" s="1"/>
      <c r="S379" s="18"/>
    </row>
    <row r="380" spans="2:19" customFormat="1" ht="15.95" customHeight="1" x14ac:dyDescent="0.3">
      <c r="B380" s="17"/>
      <c r="C380" s="11"/>
      <c r="D380" s="11"/>
      <c r="E380" s="11"/>
      <c r="F380" s="7"/>
      <c r="G380" s="8"/>
      <c r="H380" s="8"/>
      <c r="I380" s="8"/>
      <c r="J380" s="8"/>
      <c r="K380" s="8"/>
      <c r="L380" s="8"/>
      <c r="M380" s="8"/>
      <c r="N380" s="1"/>
      <c r="O380" s="1"/>
      <c r="P380" s="1"/>
      <c r="Q380" s="1"/>
      <c r="R380" s="1"/>
      <c r="S380" s="18"/>
    </row>
    <row r="381" spans="2:19" customFormat="1" ht="15.95" customHeight="1" x14ac:dyDescent="0.15">
      <c r="B381" s="17"/>
      <c r="C381" s="693" t="s">
        <v>292</v>
      </c>
      <c r="D381" s="693"/>
      <c r="E381" s="693"/>
      <c r="F381" s="1"/>
      <c r="G381" s="1"/>
      <c r="H381" s="4"/>
      <c r="I381" s="4"/>
      <c r="J381" s="1"/>
      <c r="K381" s="1"/>
      <c r="L381" s="1"/>
      <c r="M381" s="1"/>
      <c r="N381" s="1"/>
      <c r="O381" s="1"/>
      <c r="P381" s="10" t="s">
        <v>293</v>
      </c>
      <c r="Q381" s="691" t="s">
        <v>71</v>
      </c>
      <c r="R381" s="691"/>
      <c r="S381" s="18"/>
    </row>
    <row r="382" spans="2:19" customFormat="1" ht="15.95" customHeight="1" x14ac:dyDescent="0.15">
      <c r="B382" s="19"/>
      <c r="C382" s="2"/>
      <c r="D382" s="2"/>
      <c r="E382" s="2"/>
      <c r="F382" s="2"/>
      <c r="G382" s="2"/>
      <c r="H382" s="692"/>
      <c r="I382" s="692"/>
      <c r="J382" s="692"/>
      <c r="K382" s="1"/>
      <c r="L382" s="1"/>
      <c r="M382" s="694"/>
      <c r="N382" s="694"/>
      <c r="O382" s="694"/>
      <c r="P382" s="1"/>
      <c r="Q382" s="1"/>
      <c r="R382" s="1"/>
      <c r="S382" s="18"/>
    </row>
    <row r="383" spans="2:19" customFormat="1" ht="15.95" customHeight="1" x14ac:dyDescent="0.15">
      <c r="B383" s="663" t="s">
        <v>63</v>
      </c>
      <c r="C383" s="695"/>
      <c r="D383" s="698" t="s">
        <v>64</v>
      </c>
      <c r="E383" s="695"/>
      <c r="F383" s="685" t="s">
        <v>65</v>
      </c>
      <c r="G383" s="700"/>
      <c r="H383" s="703" t="s">
        <v>66</v>
      </c>
      <c r="I383" s="704"/>
      <c r="J383" s="664" t="s">
        <v>61</v>
      </c>
      <c r="K383" s="685" t="s">
        <v>67</v>
      </c>
      <c r="L383" s="686"/>
      <c r="M383" s="685" t="s">
        <v>68</v>
      </c>
      <c r="N383" s="686"/>
      <c r="O383" s="685" t="s">
        <v>69</v>
      </c>
      <c r="P383" s="707"/>
      <c r="Q383" s="686"/>
      <c r="R383" s="685" t="s">
        <v>62</v>
      </c>
      <c r="S383" s="687"/>
    </row>
    <row r="384" spans="2:19" customFormat="1" ht="15.95" customHeight="1" x14ac:dyDescent="0.15">
      <c r="B384" s="696"/>
      <c r="C384" s="697"/>
      <c r="D384" s="699"/>
      <c r="E384" s="697"/>
      <c r="F384" s="701"/>
      <c r="G384" s="702"/>
      <c r="H384" s="705"/>
      <c r="I384" s="706"/>
      <c r="J384" s="637"/>
      <c r="K384" s="623"/>
      <c r="L384" s="677"/>
      <c r="M384" s="623"/>
      <c r="N384" s="677"/>
      <c r="O384" s="623"/>
      <c r="P384" s="708"/>
      <c r="Q384" s="677"/>
      <c r="R384" s="623"/>
      <c r="S384" s="688"/>
    </row>
    <row r="385" spans="2:19" customFormat="1" ht="15.95" customHeight="1" x14ac:dyDescent="0.15">
      <c r="B385" s="630"/>
      <c r="C385" s="631"/>
      <c r="D385" s="632"/>
      <c r="E385" s="631"/>
      <c r="F385" s="628"/>
      <c r="G385" s="633"/>
      <c r="H385" s="634"/>
      <c r="I385" s="635"/>
      <c r="J385" s="20"/>
      <c r="K385" s="616"/>
      <c r="L385" s="617"/>
      <c r="M385" s="616"/>
      <c r="N385" s="617"/>
      <c r="O385" s="625"/>
      <c r="P385" s="626"/>
      <c r="Q385" s="627"/>
      <c r="R385" s="628"/>
      <c r="S385" s="629"/>
    </row>
    <row r="386" spans="2:19" customFormat="1" ht="15.95" customHeight="1" x14ac:dyDescent="0.15">
      <c r="B386" s="636" t="s">
        <v>190</v>
      </c>
      <c r="C386" s="637"/>
      <c r="D386" s="676"/>
      <c r="E386" s="637"/>
      <c r="F386" s="623"/>
      <c r="G386" s="677"/>
      <c r="H386" s="678"/>
      <c r="I386" s="679"/>
      <c r="J386" s="21"/>
      <c r="K386" s="671"/>
      <c r="L386" s="672"/>
      <c r="M386" s="671">
        <f>SUM(M387:N390)</f>
        <v>0</v>
      </c>
      <c r="N386" s="672"/>
      <c r="O386" s="680"/>
      <c r="P386" s="674"/>
      <c r="Q386" s="675"/>
      <c r="R386" s="623"/>
      <c r="S386" s="624"/>
    </row>
    <row r="387" spans="2:19" customFormat="1" ht="15.95" customHeight="1" x14ac:dyDescent="0.15">
      <c r="B387" s="630"/>
      <c r="C387" s="631"/>
      <c r="D387" s="632"/>
      <c r="E387" s="631"/>
      <c r="F387" s="628"/>
      <c r="G387" s="633"/>
      <c r="H387" s="634"/>
      <c r="I387" s="635"/>
      <c r="J387" s="20"/>
      <c r="K387" s="616"/>
      <c r="L387" s="617"/>
      <c r="M387" s="616"/>
      <c r="N387" s="617"/>
      <c r="O387" s="625"/>
      <c r="P387" s="626"/>
      <c r="Q387" s="627"/>
      <c r="R387" s="628"/>
      <c r="S387" s="629"/>
    </row>
    <row r="388" spans="2:19" customFormat="1" ht="15.95" customHeight="1" x14ac:dyDescent="0.15">
      <c r="B388" s="636"/>
      <c r="C388" s="637"/>
      <c r="D388" s="676" t="s">
        <v>192</v>
      </c>
      <c r="E388" s="637"/>
      <c r="F388" s="623"/>
      <c r="G388" s="677"/>
      <c r="H388" s="678"/>
      <c r="I388" s="679"/>
      <c r="J388" s="21" t="s">
        <v>73</v>
      </c>
      <c r="K388" s="671"/>
      <c r="L388" s="672"/>
      <c r="M388" s="671">
        <f>ROUNDDOWN(H388*K388,0)</f>
        <v>0</v>
      </c>
      <c r="N388" s="672"/>
      <c r="O388" s="680"/>
      <c r="P388" s="674"/>
      <c r="Q388" s="675"/>
      <c r="R388" s="623"/>
      <c r="S388" s="624"/>
    </row>
    <row r="389" spans="2:19" customFormat="1" ht="15.95" customHeight="1" x14ac:dyDescent="0.15">
      <c r="B389" s="630"/>
      <c r="C389" s="631"/>
      <c r="D389" s="632"/>
      <c r="E389" s="631"/>
      <c r="F389" s="628"/>
      <c r="G389" s="633"/>
      <c r="H389" s="634"/>
      <c r="I389" s="635"/>
      <c r="J389" s="20"/>
      <c r="K389" s="616"/>
      <c r="L389" s="617"/>
      <c r="M389" s="616"/>
      <c r="N389" s="617"/>
      <c r="O389" s="625"/>
      <c r="P389" s="626"/>
      <c r="Q389" s="627"/>
      <c r="R389" s="628"/>
      <c r="S389" s="629"/>
    </row>
    <row r="390" spans="2:19" customFormat="1" ht="15.95" customHeight="1" x14ac:dyDescent="0.15">
      <c r="B390" s="636"/>
      <c r="C390" s="637"/>
      <c r="D390" s="676" t="s">
        <v>194</v>
      </c>
      <c r="E390" s="637"/>
      <c r="F390" s="623"/>
      <c r="G390" s="677"/>
      <c r="H390" s="678"/>
      <c r="I390" s="679"/>
      <c r="J390" s="21" t="s">
        <v>164</v>
      </c>
      <c r="K390" s="671"/>
      <c r="L390" s="672"/>
      <c r="M390" s="671">
        <f>ROUNDDOWN(H390*K390,0)</f>
        <v>0</v>
      </c>
      <c r="N390" s="672"/>
      <c r="O390" s="680"/>
      <c r="P390" s="674"/>
      <c r="Q390" s="675"/>
      <c r="R390" s="623"/>
      <c r="S390" s="624"/>
    </row>
    <row r="391" spans="2:19" customFormat="1" ht="15.95" customHeight="1" x14ac:dyDescent="0.15">
      <c r="B391" s="663"/>
      <c r="C391" s="664"/>
      <c r="D391" s="665"/>
      <c r="E391" s="664"/>
      <c r="F391" s="665"/>
      <c r="G391" s="664"/>
      <c r="H391" s="666"/>
      <c r="I391" s="667"/>
      <c r="J391" s="20"/>
      <c r="K391" s="658"/>
      <c r="L391" s="659"/>
      <c r="M391" s="658"/>
      <c r="N391" s="659"/>
      <c r="O391" s="660"/>
      <c r="P391" s="661"/>
      <c r="Q391" s="662"/>
      <c r="R391" s="628"/>
      <c r="S391" s="629"/>
    </row>
    <row r="392" spans="2:19" customFormat="1" ht="15.95" customHeight="1" x14ac:dyDescent="0.15">
      <c r="B392" s="636" t="s">
        <v>195</v>
      </c>
      <c r="C392" s="637"/>
      <c r="D392" s="638"/>
      <c r="E392" s="637"/>
      <c r="F392" s="638"/>
      <c r="G392" s="637"/>
      <c r="H392" s="639">
        <v>1</v>
      </c>
      <c r="I392" s="640"/>
      <c r="J392" s="21" t="s">
        <v>75</v>
      </c>
      <c r="K392" s="684" t="s">
        <v>196</v>
      </c>
      <c r="L392" s="619"/>
      <c r="M392" s="618">
        <f>ROUNDDOWN(M386*1%,0)</f>
        <v>0</v>
      </c>
      <c r="N392" s="619"/>
      <c r="O392" s="620"/>
      <c r="P392" s="621"/>
      <c r="Q392" s="622"/>
      <c r="R392" s="623"/>
      <c r="S392" s="624"/>
    </row>
    <row r="393" spans="2:19" customFormat="1" ht="15.95" customHeight="1" x14ac:dyDescent="0.15">
      <c r="B393" s="630"/>
      <c r="C393" s="631"/>
      <c r="D393" s="632"/>
      <c r="E393" s="631"/>
      <c r="F393" s="628"/>
      <c r="G393" s="633"/>
      <c r="H393" s="634"/>
      <c r="I393" s="635"/>
      <c r="J393" s="20"/>
      <c r="K393" s="616"/>
      <c r="L393" s="617"/>
      <c r="M393" s="616"/>
      <c r="N393" s="617"/>
      <c r="O393" s="625"/>
      <c r="P393" s="626"/>
      <c r="Q393" s="627"/>
      <c r="R393" s="628"/>
      <c r="S393" s="629"/>
    </row>
    <row r="394" spans="2:19" customFormat="1" ht="15.95" customHeight="1" x14ac:dyDescent="0.15">
      <c r="B394" s="636" t="s">
        <v>197</v>
      </c>
      <c r="C394" s="637"/>
      <c r="D394" s="676"/>
      <c r="E394" s="637"/>
      <c r="F394" s="623"/>
      <c r="G394" s="677"/>
      <c r="H394" s="639">
        <v>1</v>
      </c>
      <c r="I394" s="640"/>
      <c r="J394" s="21" t="s">
        <v>74</v>
      </c>
      <c r="K394" s="684" t="s">
        <v>198</v>
      </c>
      <c r="L394" s="619"/>
      <c r="M394" s="618">
        <f>ROUNDDOWN(M386*0.5%,0)</f>
        <v>0</v>
      </c>
      <c r="N394" s="619"/>
      <c r="O394" s="620"/>
      <c r="P394" s="621"/>
      <c r="Q394" s="622"/>
      <c r="R394" s="623"/>
      <c r="S394" s="624"/>
    </row>
    <row r="395" spans="2:19" customFormat="1" ht="15.95" customHeight="1" x14ac:dyDescent="0.15">
      <c r="B395" s="630"/>
      <c r="C395" s="631"/>
      <c r="D395" s="632"/>
      <c r="E395" s="631"/>
      <c r="F395" s="628"/>
      <c r="G395" s="633"/>
      <c r="H395" s="634"/>
      <c r="I395" s="635"/>
      <c r="J395" s="20"/>
      <c r="K395" s="616"/>
      <c r="L395" s="617"/>
      <c r="M395" s="616"/>
      <c r="N395" s="617"/>
      <c r="O395" s="625"/>
      <c r="P395" s="626"/>
      <c r="Q395" s="627"/>
      <c r="R395" s="628"/>
      <c r="S395" s="629"/>
    </row>
    <row r="396" spans="2:19" customFormat="1" ht="15.95" customHeight="1" x14ac:dyDescent="0.15">
      <c r="B396" s="636" t="s">
        <v>201</v>
      </c>
      <c r="C396" s="637"/>
      <c r="D396" s="676"/>
      <c r="E396" s="637"/>
      <c r="F396" s="623"/>
      <c r="G396" s="677"/>
      <c r="H396" s="678"/>
      <c r="I396" s="679"/>
      <c r="J396" s="21"/>
      <c r="K396" s="671"/>
      <c r="L396" s="672"/>
      <c r="M396" s="671">
        <f>SUM(M387:N394)</f>
        <v>0</v>
      </c>
      <c r="N396" s="672"/>
      <c r="O396" s="680"/>
      <c r="P396" s="674"/>
      <c r="Q396" s="675"/>
      <c r="R396" s="623"/>
      <c r="S396" s="624"/>
    </row>
    <row r="397" spans="2:19" customFormat="1" ht="15.95" customHeight="1" x14ac:dyDescent="0.15">
      <c r="B397" s="663"/>
      <c r="C397" s="664"/>
      <c r="D397" s="665"/>
      <c r="E397" s="664"/>
      <c r="F397" s="665"/>
      <c r="G397" s="664"/>
      <c r="H397" s="666"/>
      <c r="I397" s="667"/>
      <c r="J397" s="20"/>
      <c r="K397" s="658"/>
      <c r="L397" s="659"/>
      <c r="M397" s="658"/>
      <c r="N397" s="659"/>
      <c r="O397" s="660"/>
      <c r="P397" s="661"/>
      <c r="Q397" s="662"/>
      <c r="R397" s="628"/>
      <c r="S397" s="629"/>
    </row>
    <row r="398" spans="2:19" customFormat="1" ht="15.95" customHeight="1" x14ac:dyDescent="0.15">
      <c r="B398" s="636"/>
      <c r="C398" s="637"/>
      <c r="D398" s="638"/>
      <c r="E398" s="637"/>
      <c r="F398" s="638"/>
      <c r="G398" s="637"/>
      <c r="H398" s="639"/>
      <c r="I398" s="640"/>
      <c r="J398" s="21"/>
      <c r="K398" s="618"/>
      <c r="L398" s="619"/>
      <c r="M398" s="618"/>
      <c r="N398" s="619"/>
      <c r="O398" s="668"/>
      <c r="P398" s="669"/>
      <c r="Q398" s="670"/>
      <c r="R398" s="623"/>
      <c r="S398" s="624"/>
    </row>
    <row r="399" spans="2:19" customFormat="1" ht="15.95" customHeight="1" x14ac:dyDescent="0.15">
      <c r="B399" s="663"/>
      <c r="C399" s="664"/>
      <c r="D399" s="665"/>
      <c r="E399" s="664"/>
      <c r="F399" s="665"/>
      <c r="G399" s="664"/>
      <c r="H399" s="666"/>
      <c r="I399" s="667"/>
      <c r="J399" s="20"/>
      <c r="K399" s="658"/>
      <c r="L399" s="659"/>
      <c r="M399" s="658"/>
      <c r="N399" s="659"/>
      <c r="O399" s="660"/>
      <c r="P399" s="661"/>
      <c r="Q399" s="662"/>
      <c r="R399" s="628"/>
      <c r="S399" s="629"/>
    </row>
    <row r="400" spans="2:19" customFormat="1" ht="15.95" customHeight="1" x14ac:dyDescent="0.15">
      <c r="B400" s="636"/>
      <c r="C400" s="637"/>
      <c r="D400" s="638"/>
      <c r="E400" s="637"/>
      <c r="F400" s="638"/>
      <c r="G400" s="637"/>
      <c r="H400" s="639"/>
      <c r="I400" s="640"/>
      <c r="J400" s="21"/>
      <c r="K400" s="618"/>
      <c r="L400" s="619"/>
      <c r="M400" s="618"/>
      <c r="N400" s="619"/>
      <c r="O400" s="668"/>
      <c r="P400" s="669"/>
      <c r="Q400" s="670"/>
      <c r="R400" s="623"/>
      <c r="S400" s="624"/>
    </row>
    <row r="401" spans="2:19" customFormat="1" ht="15.95" customHeight="1" x14ac:dyDescent="0.15">
      <c r="B401" s="663"/>
      <c r="C401" s="664"/>
      <c r="D401" s="665"/>
      <c r="E401" s="664"/>
      <c r="F401" s="665"/>
      <c r="G401" s="664"/>
      <c r="H401" s="666"/>
      <c r="I401" s="667"/>
      <c r="J401" s="20"/>
      <c r="K401" s="658"/>
      <c r="L401" s="659"/>
      <c r="M401" s="658"/>
      <c r="N401" s="659"/>
      <c r="O401" s="660"/>
      <c r="P401" s="661"/>
      <c r="Q401" s="662"/>
      <c r="R401" s="628"/>
      <c r="S401" s="629"/>
    </row>
    <row r="402" spans="2:19" customFormat="1" ht="15.95" customHeight="1" x14ac:dyDescent="0.15">
      <c r="B402" s="636"/>
      <c r="C402" s="637"/>
      <c r="D402" s="638"/>
      <c r="E402" s="637"/>
      <c r="F402" s="638"/>
      <c r="G402" s="637"/>
      <c r="H402" s="639"/>
      <c r="I402" s="640"/>
      <c r="J402" s="21"/>
      <c r="K402" s="618"/>
      <c r="L402" s="619"/>
      <c r="M402" s="618"/>
      <c r="N402" s="619"/>
      <c r="O402" s="668"/>
      <c r="P402" s="669"/>
      <c r="Q402" s="670"/>
      <c r="R402" s="623"/>
      <c r="S402" s="624"/>
    </row>
    <row r="403" spans="2:19" customFormat="1" ht="15.95" customHeight="1" x14ac:dyDescent="0.15">
      <c r="B403" s="663"/>
      <c r="C403" s="664"/>
      <c r="D403" s="665"/>
      <c r="E403" s="664"/>
      <c r="F403" s="665"/>
      <c r="G403" s="664"/>
      <c r="H403" s="666"/>
      <c r="I403" s="667"/>
      <c r="J403" s="20"/>
      <c r="K403" s="658"/>
      <c r="L403" s="659"/>
      <c r="M403" s="658"/>
      <c r="N403" s="659"/>
      <c r="O403" s="660"/>
      <c r="P403" s="661"/>
      <c r="Q403" s="662"/>
      <c r="R403" s="628"/>
      <c r="S403" s="629"/>
    </row>
    <row r="404" spans="2:19" customFormat="1" ht="15.95" customHeight="1" x14ac:dyDescent="0.15">
      <c r="B404" s="636"/>
      <c r="C404" s="637"/>
      <c r="D404" s="638"/>
      <c r="E404" s="637"/>
      <c r="F404" s="638"/>
      <c r="G404" s="637"/>
      <c r="H404" s="639"/>
      <c r="I404" s="640"/>
      <c r="J404" s="21"/>
      <c r="K404" s="618"/>
      <c r="L404" s="619"/>
      <c r="M404" s="618"/>
      <c r="N404" s="619"/>
      <c r="O404" s="668"/>
      <c r="P404" s="669"/>
      <c r="Q404" s="670"/>
      <c r="R404" s="623"/>
      <c r="S404" s="624"/>
    </row>
    <row r="405" spans="2:19" customFormat="1" ht="15.95" customHeight="1" x14ac:dyDescent="0.15">
      <c r="B405" s="630"/>
      <c r="C405" s="631"/>
      <c r="D405" s="632"/>
      <c r="E405" s="631"/>
      <c r="F405" s="628"/>
      <c r="G405" s="633"/>
      <c r="H405" s="634"/>
      <c r="I405" s="635"/>
      <c r="J405" s="20"/>
      <c r="K405" s="616"/>
      <c r="L405" s="617"/>
      <c r="M405" s="616"/>
      <c r="N405" s="617"/>
      <c r="O405" s="625"/>
      <c r="P405" s="626"/>
      <c r="Q405" s="627"/>
      <c r="R405" s="628"/>
      <c r="S405" s="629"/>
    </row>
    <row r="406" spans="2:19" customFormat="1" ht="15.95" customHeight="1" x14ac:dyDescent="0.15">
      <c r="B406" s="636"/>
      <c r="C406" s="637"/>
      <c r="D406" s="638"/>
      <c r="E406" s="637"/>
      <c r="F406" s="638"/>
      <c r="G406" s="637"/>
      <c r="H406" s="639"/>
      <c r="I406" s="640"/>
      <c r="J406" s="21"/>
      <c r="K406" s="618"/>
      <c r="L406" s="619"/>
      <c r="M406" s="618"/>
      <c r="N406" s="619"/>
      <c r="O406" s="620"/>
      <c r="P406" s="621"/>
      <c r="Q406" s="622"/>
      <c r="R406" s="623"/>
      <c r="S406" s="624"/>
    </row>
    <row r="407" spans="2:19" customFormat="1" ht="15.95" customHeight="1" x14ac:dyDescent="0.15">
      <c r="B407" s="630"/>
      <c r="C407" s="631"/>
      <c r="D407" s="632"/>
      <c r="E407" s="631"/>
      <c r="F407" s="628"/>
      <c r="G407" s="633"/>
      <c r="H407" s="634"/>
      <c r="I407" s="635"/>
      <c r="J407" s="20"/>
      <c r="K407" s="616"/>
      <c r="L407" s="617"/>
      <c r="M407" s="616"/>
      <c r="N407" s="617"/>
      <c r="O407" s="625"/>
      <c r="P407" s="626"/>
      <c r="Q407" s="627"/>
      <c r="R407" s="628"/>
      <c r="S407" s="629"/>
    </row>
    <row r="408" spans="2:19" customFormat="1" ht="15.95" customHeight="1" thickBot="1" x14ac:dyDescent="0.2">
      <c r="B408" s="652"/>
      <c r="C408" s="653"/>
      <c r="D408" s="654"/>
      <c r="E408" s="653"/>
      <c r="F408" s="650"/>
      <c r="G408" s="655"/>
      <c r="H408" s="656"/>
      <c r="I408" s="657"/>
      <c r="J408" s="22"/>
      <c r="K408" s="643"/>
      <c r="L408" s="644"/>
      <c r="M408" s="645"/>
      <c r="N408" s="646"/>
      <c r="O408" s="647"/>
      <c r="P408" s="648"/>
      <c r="Q408" s="649"/>
      <c r="R408" s="650"/>
      <c r="S408" s="651"/>
    </row>
    <row r="409" spans="2:19" customFormat="1" ht="9.9499999999999993" customHeight="1" x14ac:dyDescent="0.15">
      <c r="H409" s="5"/>
      <c r="I409" s="5"/>
    </row>
    <row r="410" spans="2:19" customFormat="1" ht="14.25" thickBot="1" x14ac:dyDescent="0.2">
      <c r="C410" s="641" t="s">
        <v>295</v>
      </c>
      <c r="D410" s="641"/>
      <c r="E410" s="6"/>
      <c r="F410" s="3"/>
      <c r="H410" s="5"/>
      <c r="I410" s="5"/>
      <c r="P410" s="642" t="s">
        <v>70</v>
      </c>
      <c r="Q410" s="642"/>
      <c r="R410" s="642"/>
      <c r="S410" s="642"/>
    </row>
    <row r="411" spans="2:19" customFormat="1" ht="20.100000000000001" customHeight="1" x14ac:dyDescent="0.15">
      <c r="B411" s="12"/>
      <c r="C411" s="13"/>
      <c r="D411" s="13"/>
      <c r="E411" s="14"/>
      <c r="F411" s="15"/>
      <c r="G411" s="689" t="s">
        <v>72</v>
      </c>
      <c r="H411" s="689"/>
      <c r="I411" s="689"/>
      <c r="J411" s="689"/>
      <c r="K411" s="689"/>
      <c r="L411" s="689"/>
      <c r="M411" s="689"/>
      <c r="N411" s="13"/>
      <c r="O411" s="13"/>
      <c r="P411" s="13"/>
      <c r="Q411" s="13"/>
      <c r="R411" s="13"/>
      <c r="S411" s="16"/>
    </row>
    <row r="412" spans="2:19" customFormat="1" ht="15.95" customHeight="1" x14ac:dyDescent="0.15">
      <c r="B412" s="17"/>
      <c r="C412" s="1"/>
      <c r="D412" s="1"/>
      <c r="E412" s="9"/>
      <c r="F412" s="7"/>
      <c r="G412" s="690"/>
      <c r="H412" s="690"/>
      <c r="I412" s="690"/>
      <c r="J412" s="690"/>
      <c r="K412" s="690"/>
      <c r="L412" s="690"/>
      <c r="M412" s="690"/>
      <c r="N412" s="1"/>
      <c r="O412" s="1"/>
      <c r="P412" s="1"/>
      <c r="Q412" s="1"/>
      <c r="R412" s="1"/>
      <c r="S412" s="18"/>
    </row>
    <row r="413" spans="2:19" customFormat="1" ht="15.95" customHeight="1" x14ac:dyDescent="0.3">
      <c r="B413" s="17"/>
      <c r="C413" s="693" t="s">
        <v>221</v>
      </c>
      <c r="D413" s="693"/>
      <c r="E413" s="693"/>
      <c r="F413" s="7"/>
      <c r="G413" s="8"/>
      <c r="H413" s="8"/>
      <c r="I413" s="8"/>
      <c r="J413" s="8"/>
      <c r="K413" s="8"/>
      <c r="L413" s="8"/>
      <c r="M413" s="8"/>
      <c r="N413" s="1"/>
      <c r="O413" s="1"/>
      <c r="P413" s="1"/>
      <c r="Q413" s="1"/>
      <c r="R413" s="1"/>
      <c r="S413" s="18"/>
    </row>
    <row r="414" spans="2:19" customFormat="1" ht="15.95" customHeight="1" x14ac:dyDescent="0.3">
      <c r="B414" s="17"/>
      <c r="C414" s="11"/>
      <c r="D414" s="11"/>
      <c r="E414" s="11"/>
      <c r="F414" s="7"/>
      <c r="G414" s="8"/>
      <c r="H414" s="8"/>
      <c r="I414" s="8"/>
      <c r="J414" s="8"/>
      <c r="K414" s="8"/>
      <c r="L414" s="8"/>
      <c r="M414" s="8"/>
      <c r="N414" s="1"/>
      <c r="O414" s="1"/>
      <c r="P414" s="1"/>
      <c r="Q414" s="1"/>
      <c r="R414" s="1"/>
      <c r="S414" s="18"/>
    </row>
    <row r="415" spans="2:19" customFormat="1" ht="15.95" customHeight="1" x14ac:dyDescent="0.15">
      <c r="B415" s="17"/>
      <c r="C415" s="693" t="s">
        <v>296</v>
      </c>
      <c r="D415" s="693"/>
      <c r="E415" s="693"/>
      <c r="F415" s="1"/>
      <c r="G415" s="1"/>
      <c r="H415" s="4"/>
      <c r="I415" s="4"/>
      <c r="J415" s="1"/>
      <c r="K415" s="1"/>
      <c r="L415" s="1"/>
      <c r="M415" s="1"/>
      <c r="N415" s="1"/>
      <c r="O415" s="1"/>
      <c r="P415" s="10" t="s">
        <v>293</v>
      </c>
      <c r="Q415" s="691" t="s">
        <v>71</v>
      </c>
      <c r="R415" s="691"/>
      <c r="S415" s="18"/>
    </row>
    <row r="416" spans="2:19" customFormat="1" ht="15.95" customHeight="1" x14ac:dyDescent="0.15">
      <c r="B416" s="19"/>
      <c r="C416" s="2"/>
      <c r="D416" s="2"/>
      <c r="E416" s="2"/>
      <c r="F416" s="676"/>
      <c r="G416" s="676"/>
      <c r="H416" s="676"/>
      <c r="I416" s="676"/>
      <c r="J416" s="676"/>
      <c r="K416" s="676"/>
      <c r="L416" s="676"/>
      <c r="M416" s="694"/>
      <c r="N416" s="694"/>
      <c r="O416" s="694"/>
      <c r="P416" s="1"/>
      <c r="Q416" s="1"/>
      <c r="R416" s="1"/>
      <c r="S416" s="18"/>
    </row>
    <row r="417" spans="2:19" customFormat="1" ht="15.95" customHeight="1" x14ac:dyDescent="0.15">
      <c r="B417" s="663" t="s">
        <v>63</v>
      </c>
      <c r="C417" s="695"/>
      <c r="D417" s="698" t="s">
        <v>64</v>
      </c>
      <c r="E417" s="695"/>
      <c r="F417" s="685" t="s">
        <v>65</v>
      </c>
      <c r="G417" s="700"/>
      <c r="H417" s="703" t="s">
        <v>66</v>
      </c>
      <c r="I417" s="704"/>
      <c r="J417" s="664" t="s">
        <v>61</v>
      </c>
      <c r="K417" s="685" t="s">
        <v>67</v>
      </c>
      <c r="L417" s="686"/>
      <c r="M417" s="685" t="s">
        <v>68</v>
      </c>
      <c r="N417" s="686"/>
      <c r="O417" s="685" t="s">
        <v>69</v>
      </c>
      <c r="P417" s="707"/>
      <c r="Q417" s="686"/>
      <c r="R417" s="685" t="s">
        <v>62</v>
      </c>
      <c r="S417" s="687"/>
    </row>
    <row r="418" spans="2:19" customFormat="1" ht="15.95" customHeight="1" x14ac:dyDescent="0.15">
      <c r="B418" s="696"/>
      <c r="C418" s="697"/>
      <c r="D418" s="699"/>
      <c r="E418" s="697"/>
      <c r="F418" s="701"/>
      <c r="G418" s="702"/>
      <c r="H418" s="705"/>
      <c r="I418" s="706"/>
      <c r="J418" s="637"/>
      <c r="K418" s="623"/>
      <c r="L418" s="677"/>
      <c r="M418" s="623"/>
      <c r="N418" s="677"/>
      <c r="O418" s="623"/>
      <c r="P418" s="708"/>
      <c r="Q418" s="677"/>
      <c r="R418" s="623"/>
      <c r="S418" s="688"/>
    </row>
    <row r="419" spans="2:19" customFormat="1" ht="15.95" customHeight="1" x14ac:dyDescent="0.15">
      <c r="B419" s="630"/>
      <c r="C419" s="631"/>
      <c r="D419" s="632"/>
      <c r="E419" s="631"/>
      <c r="F419" s="628"/>
      <c r="G419" s="633"/>
      <c r="H419" s="634"/>
      <c r="I419" s="635"/>
      <c r="J419" s="20"/>
      <c r="K419" s="616"/>
      <c r="L419" s="617"/>
      <c r="M419" s="616"/>
      <c r="N419" s="617"/>
      <c r="O419" s="625"/>
      <c r="P419" s="626"/>
      <c r="Q419" s="627"/>
      <c r="R419" s="628"/>
      <c r="S419" s="629"/>
    </row>
    <row r="420" spans="2:19" customFormat="1" ht="15.95" customHeight="1" x14ac:dyDescent="0.15">
      <c r="B420" s="636" t="s">
        <v>190</v>
      </c>
      <c r="C420" s="637"/>
      <c r="D420" s="676"/>
      <c r="E420" s="637"/>
      <c r="F420" s="623"/>
      <c r="G420" s="677"/>
      <c r="H420" s="678"/>
      <c r="I420" s="679"/>
      <c r="J420" s="21"/>
      <c r="K420" s="671"/>
      <c r="L420" s="672"/>
      <c r="M420" s="671">
        <f>SUM(M421:N424)</f>
        <v>0</v>
      </c>
      <c r="N420" s="672"/>
      <c r="O420" s="680"/>
      <c r="P420" s="674"/>
      <c r="Q420" s="675"/>
      <c r="R420" s="623"/>
      <c r="S420" s="624"/>
    </row>
    <row r="421" spans="2:19" customFormat="1" ht="15.95" customHeight="1" x14ac:dyDescent="0.15">
      <c r="B421" s="630"/>
      <c r="C421" s="631"/>
      <c r="D421" s="632"/>
      <c r="E421" s="631"/>
      <c r="F421" s="628"/>
      <c r="G421" s="633"/>
      <c r="H421" s="634"/>
      <c r="I421" s="635"/>
      <c r="J421" s="20"/>
      <c r="K421" s="616"/>
      <c r="L421" s="617"/>
      <c r="M421" s="616"/>
      <c r="N421" s="617"/>
      <c r="O421" s="625"/>
      <c r="P421" s="626"/>
      <c r="Q421" s="627"/>
      <c r="R421" s="628"/>
      <c r="S421" s="629"/>
    </row>
    <row r="422" spans="2:19" customFormat="1" ht="15.95" customHeight="1" x14ac:dyDescent="0.15">
      <c r="B422" s="636"/>
      <c r="C422" s="637"/>
      <c r="D422" s="676" t="s">
        <v>192</v>
      </c>
      <c r="E422" s="637"/>
      <c r="F422" s="623"/>
      <c r="G422" s="677"/>
      <c r="H422" s="678"/>
      <c r="I422" s="679"/>
      <c r="J422" s="23" t="s">
        <v>73</v>
      </c>
      <c r="K422" s="671"/>
      <c r="L422" s="672"/>
      <c r="M422" s="671">
        <f>ROUNDDOWN(H422*K422,0)</f>
        <v>0</v>
      </c>
      <c r="N422" s="672"/>
      <c r="O422" s="680"/>
      <c r="P422" s="674"/>
      <c r="Q422" s="675"/>
      <c r="R422" s="623"/>
      <c r="S422" s="624"/>
    </row>
    <row r="423" spans="2:19" customFormat="1" ht="15.95" customHeight="1" x14ac:dyDescent="0.15">
      <c r="B423" s="630"/>
      <c r="C423" s="631"/>
      <c r="D423" s="632"/>
      <c r="E423" s="631"/>
      <c r="F423" s="628"/>
      <c r="G423" s="633"/>
      <c r="H423" s="634"/>
      <c r="I423" s="635"/>
      <c r="J423" s="20"/>
      <c r="K423" s="616"/>
      <c r="L423" s="617"/>
      <c r="M423" s="616"/>
      <c r="N423" s="617"/>
      <c r="O423" s="625"/>
      <c r="P423" s="626"/>
      <c r="Q423" s="627"/>
      <c r="R423" s="628"/>
      <c r="S423" s="629"/>
    </row>
    <row r="424" spans="2:19" customFormat="1" ht="15.95" customHeight="1" x14ac:dyDescent="0.15">
      <c r="B424" s="636"/>
      <c r="C424" s="637"/>
      <c r="D424" s="676" t="s">
        <v>194</v>
      </c>
      <c r="E424" s="637"/>
      <c r="F424" s="623"/>
      <c r="G424" s="677"/>
      <c r="H424" s="678"/>
      <c r="I424" s="679"/>
      <c r="J424" s="21" t="s">
        <v>164</v>
      </c>
      <c r="K424" s="671"/>
      <c r="L424" s="672"/>
      <c r="M424" s="671">
        <f>ROUNDDOWN(H424*K424,0)</f>
        <v>0</v>
      </c>
      <c r="N424" s="672"/>
      <c r="O424" s="680"/>
      <c r="P424" s="674"/>
      <c r="Q424" s="675"/>
      <c r="R424" s="623"/>
      <c r="S424" s="624"/>
    </row>
    <row r="425" spans="2:19" customFormat="1" ht="15.95" customHeight="1" x14ac:dyDescent="0.15">
      <c r="B425" s="663"/>
      <c r="C425" s="664"/>
      <c r="D425" s="665"/>
      <c r="E425" s="664"/>
      <c r="F425" s="665"/>
      <c r="G425" s="664"/>
      <c r="H425" s="666"/>
      <c r="I425" s="667"/>
      <c r="J425" s="20"/>
      <c r="K425" s="658"/>
      <c r="L425" s="659"/>
      <c r="M425" s="658"/>
      <c r="N425" s="659"/>
      <c r="O425" s="681"/>
      <c r="P425" s="682"/>
      <c r="Q425" s="683"/>
      <c r="R425" s="628"/>
      <c r="S425" s="629"/>
    </row>
    <row r="426" spans="2:19" customFormat="1" ht="15.95" customHeight="1" x14ac:dyDescent="0.15">
      <c r="B426" s="636" t="s">
        <v>197</v>
      </c>
      <c r="C426" s="637"/>
      <c r="D426" s="638"/>
      <c r="E426" s="637"/>
      <c r="F426" s="638"/>
      <c r="G426" s="637"/>
      <c r="H426" s="639">
        <v>1</v>
      </c>
      <c r="I426" s="640"/>
      <c r="J426" s="21" t="s">
        <v>75</v>
      </c>
      <c r="K426" s="684" t="s">
        <v>196</v>
      </c>
      <c r="L426" s="619"/>
      <c r="M426" s="618">
        <f>ROUNDDOWN(M420*1%,0)</f>
        <v>0</v>
      </c>
      <c r="N426" s="619"/>
      <c r="O426" s="668"/>
      <c r="P426" s="669"/>
      <c r="Q426" s="670"/>
      <c r="R426" s="623"/>
      <c r="S426" s="624"/>
    </row>
    <row r="427" spans="2:19" customFormat="1" ht="15.95" customHeight="1" x14ac:dyDescent="0.15">
      <c r="B427" s="630"/>
      <c r="C427" s="631"/>
      <c r="D427" s="632"/>
      <c r="E427" s="631"/>
      <c r="F427" s="628"/>
      <c r="G427" s="633"/>
      <c r="H427" s="634"/>
      <c r="I427" s="635"/>
      <c r="J427" s="20"/>
      <c r="K427" s="616"/>
      <c r="L427" s="617"/>
      <c r="M427" s="616"/>
      <c r="N427" s="617"/>
      <c r="O427" s="625"/>
      <c r="P427" s="626"/>
      <c r="Q427" s="627"/>
      <c r="R427" s="628"/>
      <c r="S427" s="629"/>
    </row>
    <row r="428" spans="2:19" customFormat="1" ht="15.95" customHeight="1" x14ac:dyDescent="0.15">
      <c r="B428" s="636" t="s">
        <v>201</v>
      </c>
      <c r="C428" s="637"/>
      <c r="D428" s="676"/>
      <c r="E428" s="637"/>
      <c r="F428" s="623"/>
      <c r="G428" s="677"/>
      <c r="H428" s="678"/>
      <c r="I428" s="679"/>
      <c r="J428" s="21"/>
      <c r="K428" s="671"/>
      <c r="L428" s="672"/>
      <c r="M428" s="671">
        <f>SUM(M421:N426)</f>
        <v>0</v>
      </c>
      <c r="N428" s="672"/>
      <c r="O428" s="680"/>
      <c r="P428" s="674"/>
      <c r="Q428" s="675"/>
      <c r="R428" s="623"/>
      <c r="S428" s="624"/>
    </row>
    <row r="429" spans="2:19" customFormat="1" ht="15.95" customHeight="1" x14ac:dyDescent="0.15">
      <c r="B429" s="663"/>
      <c r="C429" s="664"/>
      <c r="D429" s="665"/>
      <c r="E429" s="664"/>
      <c r="F429" s="665"/>
      <c r="G429" s="664"/>
      <c r="H429" s="666"/>
      <c r="I429" s="667"/>
      <c r="J429" s="20"/>
      <c r="K429" s="658"/>
      <c r="L429" s="659"/>
      <c r="M429" s="658"/>
      <c r="N429" s="659"/>
      <c r="O429" s="660"/>
      <c r="P429" s="661"/>
      <c r="Q429" s="662"/>
      <c r="R429" s="628"/>
      <c r="S429" s="629"/>
    </row>
    <row r="430" spans="2:19" customFormat="1" ht="15.95" customHeight="1" x14ac:dyDescent="0.15">
      <c r="B430" s="636"/>
      <c r="C430" s="637"/>
      <c r="D430" s="638"/>
      <c r="E430" s="637"/>
      <c r="F430" s="638"/>
      <c r="G430" s="637"/>
      <c r="H430" s="639"/>
      <c r="I430" s="640"/>
      <c r="J430" s="21"/>
      <c r="K430" s="618"/>
      <c r="L430" s="619"/>
      <c r="M430" s="618"/>
      <c r="N430" s="619"/>
      <c r="O430" s="668"/>
      <c r="P430" s="669"/>
      <c r="Q430" s="670"/>
      <c r="R430" s="623"/>
      <c r="S430" s="624"/>
    </row>
    <row r="431" spans="2:19" customFormat="1" ht="15.95" customHeight="1" x14ac:dyDescent="0.15">
      <c r="B431" s="630"/>
      <c r="C431" s="631"/>
      <c r="D431" s="632"/>
      <c r="E431" s="631"/>
      <c r="F431" s="628"/>
      <c r="G431" s="633"/>
      <c r="H431" s="634"/>
      <c r="I431" s="635"/>
      <c r="J431" s="20"/>
      <c r="K431" s="616"/>
      <c r="L431" s="617"/>
      <c r="M431" s="616"/>
      <c r="N431" s="617"/>
      <c r="O431" s="625"/>
      <c r="P431" s="626"/>
      <c r="Q431" s="627"/>
      <c r="R431" s="628"/>
      <c r="S431" s="629"/>
    </row>
    <row r="432" spans="2:19" customFormat="1" ht="15.95" customHeight="1" x14ac:dyDescent="0.15">
      <c r="B432" s="636"/>
      <c r="C432" s="637"/>
      <c r="D432" s="638"/>
      <c r="E432" s="637"/>
      <c r="F432" s="638"/>
      <c r="G432" s="637"/>
      <c r="H432" s="639"/>
      <c r="I432" s="640"/>
      <c r="J432" s="21"/>
      <c r="K432" s="618"/>
      <c r="L432" s="619"/>
      <c r="M432" s="618"/>
      <c r="N432" s="619"/>
      <c r="O432" s="620"/>
      <c r="P432" s="621"/>
      <c r="Q432" s="622"/>
      <c r="R432" s="623"/>
      <c r="S432" s="624"/>
    </row>
    <row r="433" spans="2:19" customFormat="1" ht="15.95" customHeight="1" x14ac:dyDescent="0.15">
      <c r="B433" s="630"/>
      <c r="C433" s="631"/>
      <c r="D433" s="632"/>
      <c r="E433" s="631"/>
      <c r="F433" s="628"/>
      <c r="G433" s="633"/>
      <c r="H433" s="634"/>
      <c r="I433" s="635"/>
      <c r="J433" s="20"/>
      <c r="K433" s="616"/>
      <c r="L433" s="617"/>
      <c r="M433" s="616"/>
      <c r="N433" s="617"/>
      <c r="O433" s="625"/>
      <c r="P433" s="626"/>
      <c r="Q433" s="627"/>
      <c r="R433" s="628"/>
      <c r="S433" s="629"/>
    </row>
    <row r="434" spans="2:19" customFormat="1" ht="15.95" customHeight="1" x14ac:dyDescent="0.15">
      <c r="B434" s="636"/>
      <c r="C434" s="637"/>
      <c r="D434" s="676"/>
      <c r="E434" s="637"/>
      <c r="F434" s="623"/>
      <c r="G434" s="677"/>
      <c r="H434" s="678"/>
      <c r="I434" s="679"/>
      <c r="J434" s="21"/>
      <c r="K434" s="671"/>
      <c r="L434" s="672"/>
      <c r="M434" s="671"/>
      <c r="N434" s="672"/>
      <c r="O434" s="680"/>
      <c r="P434" s="674"/>
      <c r="Q434" s="675"/>
      <c r="R434" s="623"/>
      <c r="S434" s="624"/>
    </row>
    <row r="435" spans="2:19" customFormat="1" ht="15.95" customHeight="1" x14ac:dyDescent="0.15">
      <c r="B435" s="630"/>
      <c r="C435" s="631"/>
      <c r="D435" s="632"/>
      <c r="E435" s="631"/>
      <c r="F435" s="628"/>
      <c r="G435" s="633"/>
      <c r="H435" s="634"/>
      <c r="I435" s="635"/>
      <c r="J435" s="20"/>
      <c r="K435" s="616"/>
      <c r="L435" s="617"/>
      <c r="M435" s="616"/>
      <c r="N435" s="617"/>
      <c r="O435" s="625"/>
      <c r="P435" s="626"/>
      <c r="Q435" s="627"/>
      <c r="R435" s="628"/>
      <c r="S435" s="629"/>
    </row>
    <row r="436" spans="2:19" customFormat="1" ht="15.95" customHeight="1" x14ac:dyDescent="0.15">
      <c r="B436" s="636"/>
      <c r="C436" s="637"/>
      <c r="D436" s="638"/>
      <c r="E436" s="637"/>
      <c r="F436" s="638"/>
      <c r="G436" s="637"/>
      <c r="H436" s="639"/>
      <c r="I436" s="640"/>
      <c r="J436" s="21"/>
      <c r="K436" s="618"/>
      <c r="L436" s="619"/>
      <c r="M436" s="618"/>
      <c r="N436" s="619"/>
      <c r="O436" s="620"/>
      <c r="P436" s="621"/>
      <c r="Q436" s="622"/>
      <c r="R436" s="623"/>
      <c r="S436" s="624"/>
    </row>
    <row r="437" spans="2:19" customFormat="1" ht="15.95" customHeight="1" x14ac:dyDescent="0.15">
      <c r="B437" s="663"/>
      <c r="C437" s="664"/>
      <c r="D437" s="665"/>
      <c r="E437" s="664"/>
      <c r="F437" s="665"/>
      <c r="G437" s="664"/>
      <c r="H437" s="666"/>
      <c r="I437" s="667"/>
      <c r="J437" s="20"/>
      <c r="K437" s="658"/>
      <c r="L437" s="659"/>
      <c r="M437" s="658"/>
      <c r="N437" s="659"/>
      <c r="O437" s="660"/>
      <c r="P437" s="661"/>
      <c r="Q437" s="662"/>
      <c r="R437" s="628"/>
      <c r="S437" s="629"/>
    </row>
    <row r="438" spans="2:19" customFormat="1" ht="15.95" customHeight="1" x14ac:dyDescent="0.15">
      <c r="B438" s="636"/>
      <c r="C438" s="637"/>
      <c r="D438" s="638"/>
      <c r="E438" s="637"/>
      <c r="F438" s="638"/>
      <c r="G438" s="637"/>
      <c r="H438" s="639"/>
      <c r="I438" s="640"/>
      <c r="J438" s="21"/>
      <c r="K438" s="618"/>
      <c r="L438" s="619"/>
      <c r="M438" s="618"/>
      <c r="N438" s="619"/>
      <c r="O438" s="668"/>
      <c r="P438" s="669"/>
      <c r="Q438" s="670"/>
      <c r="R438" s="623"/>
      <c r="S438" s="624"/>
    </row>
    <row r="439" spans="2:19" customFormat="1" ht="15.95" customHeight="1" x14ac:dyDescent="0.15">
      <c r="B439" s="630"/>
      <c r="C439" s="631"/>
      <c r="D439" s="632"/>
      <c r="E439" s="631"/>
      <c r="F439" s="628"/>
      <c r="G439" s="633"/>
      <c r="H439" s="634"/>
      <c r="I439" s="635"/>
      <c r="J439" s="20"/>
      <c r="K439" s="616"/>
      <c r="L439" s="617"/>
      <c r="M439" s="616"/>
      <c r="N439" s="617"/>
      <c r="O439" s="625"/>
      <c r="P439" s="626"/>
      <c r="Q439" s="627"/>
      <c r="R439" s="628"/>
      <c r="S439" s="629"/>
    </row>
    <row r="440" spans="2:19" customFormat="1" ht="15.95" customHeight="1" x14ac:dyDescent="0.15">
      <c r="B440" s="636"/>
      <c r="C440" s="637"/>
      <c r="D440" s="638"/>
      <c r="E440" s="637"/>
      <c r="F440" s="638"/>
      <c r="G440" s="637"/>
      <c r="H440" s="639"/>
      <c r="I440" s="640"/>
      <c r="J440" s="21"/>
      <c r="K440" s="618"/>
      <c r="L440" s="619"/>
      <c r="M440" s="618"/>
      <c r="N440" s="619"/>
      <c r="O440" s="620"/>
      <c r="P440" s="621"/>
      <c r="Q440" s="622"/>
      <c r="R440" s="623"/>
      <c r="S440" s="624"/>
    </row>
    <row r="441" spans="2:19" customFormat="1" ht="15.95" customHeight="1" x14ac:dyDescent="0.15">
      <c r="B441" s="630"/>
      <c r="C441" s="631"/>
      <c r="D441" s="632"/>
      <c r="E441" s="631"/>
      <c r="F441" s="628"/>
      <c r="G441" s="633"/>
      <c r="H441" s="634"/>
      <c r="I441" s="635"/>
      <c r="J441" s="20"/>
      <c r="K441" s="616"/>
      <c r="L441" s="617"/>
      <c r="M441" s="616"/>
      <c r="N441" s="617"/>
      <c r="O441" s="625"/>
      <c r="P441" s="626"/>
      <c r="Q441" s="627"/>
      <c r="R441" s="628"/>
      <c r="S441" s="629"/>
    </row>
    <row r="442" spans="2:19" customFormat="1" ht="15.95" customHeight="1" thickBot="1" x14ac:dyDescent="0.2">
      <c r="B442" s="652"/>
      <c r="C442" s="653"/>
      <c r="D442" s="654"/>
      <c r="E442" s="653"/>
      <c r="F442" s="650"/>
      <c r="G442" s="655"/>
      <c r="H442" s="656"/>
      <c r="I442" s="657"/>
      <c r="J442" s="22"/>
      <c r="K442" s="643"/>
      <c r="L442" s="644"/>
      <c r="M442" s="645"/>
      <c r="N442" s="646"/>
      <c r="O442" s="647"/>
      <c r="P442" s="648"/>
      <c r="Q442" s="649"/>
      <c r="R442" s="650"/>
      <c r="S442" s="651"/>
    </row>
    <row r="443" spans="2:19" customFormat="1" ht="9.9499999999999993" customHeight="1" x14ac:dyDescent="0.15">
      <c r="H443" s="5"/>
      <c r="I443" s="5"/>
    </row>
    <row r="444" spans="2:19" customFormat="1" ht="14.25" thickBot="1" x14ac:dyDescent="0.2">
      <c r="C444" s="641" t="s">
        <v>0</v>
      </c>
      <c r="D444" s="641"/>
      <c r="E444" s="6"/>
      <c r="F444" s="3"/>
      <c r="H444" s="5"/>
      <c r="I444" s="5"/>
      <c r="P444" s="642" t="s">
        <v>70</v>
      </c>
      <c r="Q444" s="642"/>
      <c r="R444" s="642"/>
      <c r="S444" s="642"/>
    </row>
    <row r="445" spans="2:19" customFormat="1" ht="20.100000000000001" customHeight="1" x14ac:dyDescent="0.15">
      <c r="B445" s="12"/>
      <c r="C445" s="13"/>
      <c r="D445" s="13"/>
      <c r="E445" s="14"/>
      <c r="F445" s="15"/>
      <c r="G445" s="689" t="s">
        <v>72</v>
      </c>
      <c r="H445" s="689"/>
      <c r="I445" s="689"/>
      <c r="J445" s="689"/>
      <c r="K445" s="689"/>
      <c r="L445" s="689"/>
      <c r="M445" s="689"/>
      <c r="N445" s="13"/>
      <c r="O445" s="13"/>
      <c r="P445" s="13"/>
      <c r="Q445" s="13"/>
      <c r="R445" s="13"/>
      <c r="S445" s="16"/>
    </row>
    <row r="446" spans="2:19" customFormat="1" ht="15.95" customHeight="1" x14ac:dyDescent="0.15">
      <c r="B446" s="17"/>
      <c r="C446" s="1"/>
      <c r="D446" s="1"/>
      <c r="E446" s="9"/>
      <c r="F446" s="7"/>
      <c r="G446" s="690"/>
      <c r="H446" s="690"/>
      <c r="I446" s="690"/>
      <c r="J446" s="690"/>
      <c r="K446" s="690"/>
      <c r="L446" s="690"/>
      <c r="M446" s="690"/>
      <c r="N446" s="1"/>
      <c r="O446" s="1"/>
      <c r="P446" s="1"/>
      <c r="Q446" s="1"/>
      <c r="R446" s="1"/>
      <c r="S446" s="18"/>
    </row>
    <row r="447" spans="2:19" customFormat="1" ht="15.95" customHeight="1" x14ac:dyDescent="0.3">
      <c r="B447" s="17"/>
      <c r="C447" s="693" t="s">
        <v>1</v>
      </c>
      <c r="D447" s="693"/>
      <c r="E447" s="693"/>
      <c r="F447" s="7"/>
      <c r="G447" s="8"/>
      <c r="H447" s="8"/>
      <c r="I447" s="8"/>
      <c r="J447" s="8"/>
      <c r="K447" s="8"/>
      <c r="L447" s="8"/>
      <c r="M447" s="8"/>
      <c r="N447" s="1"/>
      <c r="O447" s="1"/>
      <c r="P447" s="1"/>
      <c r="Q447" s="1"/>
      <c r="R447" s="1"/>
      <c r="S447" s="18"/>
    </row>
    <row r="448" spans="2:19" customFormat="1" ht="15.95" customHeight="1" x14ac:dyDescent="0.3">
      <c r="B448" s="17"/>
      <c r="C448" s="11"/>
      <c r="D448" s="11"/>
      <c r="E448" s="11"/>
      <c r="F448" s="7"/>
      <c r="G448" s="8"/>
      <c r="H448" s="8"/>
      <c r="I448" s="8"/>
      <c r="J448" s="8"/>
      <c r="K448" s="8"/>
      <c r="L448" s="8"/>
      <c r="M448" s="8"/>
      <c r="N448" s="1"/>
      <c r="O448" s="1"/>
      <c r="P448" s="1"/>
      <c r="Q448" s="1"/>
      <c r="R448" s="1"/>
      <c r="S448" s="18"/>
    </row>
    <row r="449" spans="2:19" customFormat="1" ht="15.95" customHeight="1" x14ac:dyDescent="0.15">
      <c r="B449" s="17"/>
      <c r="C449" s="693" t="s">
        <v>292</v>
      </c>
      <c r="D449" s="693"/>
      <c r="E449" s="693"/>
      <c r="F449" s="1"/>
      <c r="G449" s="1"/>
      <c r="H449" s="4"/>
      <c r="I449" s="4"/>
      <c r="J449" s="1"/>
      <c r="K449" s="1"/>
      <c r="L449" s="1"/>
      <c r="M449" s="1"/>
      <c r="N449" s="1"/>
      <c r="O449" s="1"/>
      <c r="P449" s="10" t="s">
        <v>293</v>
      </c>
      <c r="Q449" s="691" t="s">
        <v>71</v>
      </c>
      <c r="R449" s="691"/>
      <c r="S449" s="18"/>
    </row>
    <row r="450" spans="2:19" customFormat="1" ht="15.95" customHeight="1" x14ac:dyDescent="0.15">
      <c r="B450" s="19"/>
      <c r="C450" s="2"/>
      <c r="D450" s="2"/>
      <c r="E450" s="2"/>
      <c r="F450" s="676"/>
      <c r="G450" s="676"/>
      <c r="H450" s="676"/>
      <c r="I450" s="676"/>
      <c r="J450" s="676"/>
      <c r="K450" s="676"/>
      <c r="L450" s="676"/>
      <c r="M450" s="694"/>
      <c r="N450" s="694"/>
      <c r="O450" s="694"/>
      <c r="P450" s="1"/>
      <c r="Q450" s="1"/>
      <c r="R450" s="1"/>
      <c r="S450" s="18"/>
    </row>
    <row r="451" spans="2:19" customFormat="1" ht="15.95" customHeight="1" x14ac:dyDescent="0.15">
      <c r="B451" s="663" t="s">
        <v>63</v>
      </c>
      <c r="C451" s="695"/>
      <c r="D451" s="698" t="s">
        <v>64</v>
      </c>
      <c r="E451" s="695"/>
      <c r="F451" s="685" t="s">
        <v>65</v>
      </c>
      <c r="G451" s="700"/>
      <c r="H451" s="703" t="s">
        <v>66</v>
      </c>
      <c r="I451" s="704"/>
      <c r="J451" s="664" t="s">
        <v>61</v>
      </c>
      <c r="K451" s="685" t="s">
        <v>67</v>
      </c>
      <c r="L451" s="686"/>
      <c r="M451" s="685" t="s">
        <v>68</v>
      </c>
      <c r="N451" s="686"/>
      <c r="O451" s="685" t="s">
        <v>69</v>
      </c>
      <c r="P451" s="707"/>
      <c r="Q451" s="686"/>
      <c r="R451" s="685" t="s">
        <v>62</v>
      </c>
      <c r="S451" s="687"/>
    </row>
    <row r="452" spans="2:19" customFormat="1" ht="15.95" customHeight="1" x14ac:dyDescent="0.15">
      <c r="B452" s="696"/>
      <c r="C452" s="697"/>
      <c r="D452" s="699"/>
      <c r="E452" s="697"/>
      <c r="F452" s="701"/>
      <c r="G452" s="702"/>
      <c r="H452" s="705"/>
      <c r="I452" s="706"/>
      <c r="J452" s="637"/>
      <c r="K452" s="623"/>
      <c r="L452" s="677"/>
      <c r="M452" s="623"/>
      <c r="N452" s="677"/>
      <c r="O452" s="623"/>
      <c r="P452" s="708"/>
      <c r="Q452" s="677"/>
      <c r="R452" s="623"/>
      <c r="S452" s="688"/>
    </row>
    <row r="453" spans="2:19" customFormat="1" ht="15.95" customHeight="1" x14ac:dyDescent="0.15">
      <c r="B453" s="630"/>
      <c r="C453" s="631"/>
      <c r="D453" s="632"/>
      <c r="E453" s="631"/>
      <c r="F453" s="628"/>
      <c r="G453" s="633"/>
      <c r="H453" s="634"/>
      <c r="I453" s="635"/>
      <c r="J453" s="20"/>
      <c r="K453" s="616"/>
      <c r="L453" s="617"/>
      <c r="M453" s="616"/>
      <c r="N453" s="617"/>
      <c r="O453" s="625"/>
      <c r="P453" s="626"/>
      <c r="Q453" s="627"/>
      <c r="R453" s="628"/>
      <c r="S453" s="629"/>
    </row>
    <row r="454" spans="2:19" customFormat="1" ht="15.95" customHeight="1" x14ac:dyDescent="0.15">
      <c r="B454" s="636" t="s">
        <v>190</v>
      </c>
      <c r="C454" s="637"/>
      <c r="D454" s="676"/>
      <c r="E454" s="637"/>
      <c r="F454" s="623"/>
      <c r="G454" s="677"/>
      <c r="H454" s="678"/>
      <c r="I454" s="679"/>
      <c r="J454" s="21"/>
      <c r="K454" s="716"/>
      <c r="L454" s="717"/>
      <c r="M454" s="671">
        <f>SUM(M455:N460)</f>
        <v>0</v>
      </c>
      <c r="N454" s="672"/>
      <c r="O454" s="680"/>
      <c r="P454" s="674"/>
      <c r="Q454" s="675"/>
      <c r="R454" s="623"/>
      <c r="S454" s="624"/>
    </row>
    <row r="455" spans="2:19" customFormat="1" ht="15.95" customHeight="1" x14ac:dyDescent="0.15">
      <c r="B455" s="630"/>
      <c r="C455" s="631"/>
      <c r="D455" s="632"/>
      <c r="E455" s="631"/>
      <c r="F455" s="628"/>
      <c r="G455" s="633"/>
      <c r="H455" s="634"/>
      <c r="I455" s="635"/>
      <c r="J455" s="20"/>
      <c r="K455" s="616"/>
      <c r="L455" s="617"/>
      <c r="M455" s="616"/>
      <c r="N455" s="617"/>
      <c r="O455" s="625"/>
      <c r="P455" s="626"/>
      <c r="Q455" s="627"/>
      <c r="R455" s="628"/>
      <c r="S455" s="629"/>
    </row>
    <row r="456" spans="2:19" customFormat="1" ht="15.95" customHeight="1" x14ac:dyDescent="0.15">
      <c r="B456" s="636"/>
      <c r="C456" s="637"/>
      <c r="D456" s="676" t="s">
        <v>191</v>
      </c>
      <c r="E456" s="637"/>
      <c r="F456" s="623"/>
      <c r="G456" s="677"/>
      <c r="H456" s="678"/>
      <c r="I456" s="679"/>
      <c r="J456" s="21" t="s">
        <v>73</v>
      </c>
      <c r="K456" s="671"/>
      <c r="L456" s="672"/>
      <c r="M456" s="671">
        <f>ROUNDDOWN(H456*K456,0)</f>
        <v>0</v>
      </c>
      <c r="N456" s="672"/>
      <c r="O456" s="680"/>
      <c r="P456" s="674"/>
      <c r="Q456" s="675"/>
      <c r="R456" s="623"/>
      <c r="S456" s="624"/>
    </row>
    <row r="457" spans="2:19" customFormat="1" ht="15.95" customHeight="1" x14ac:dyDescent="0.15">
      <c r="B457" s="630"/>
      <c r="C457" s="631"/>
      <c r="D457" s="632"/>
      <c r="E457" s="631"/>
      <c r="F457" s="628"/>
      <c r="G457" s="633"/>
      <c r="H457" s="634"/>
      <c r="I457" s="635"/>
      <c r="J457" s="20"/>
      <c r="K457" s="616"/>
      <c r="L457" s="617"/>
      <c r="M457" s="616"/>
      <c r="N457" s="617"/>
      <c r="O457" s="625"/>
      <c r="P457" s="626"/>
      <c r="Q457" s="627"/>
      <c r="R457" s="628"/>
      <c r="S457" s="629"/>
    </row>
    <row r="458" spans="2:19" customFormat="1" ht="15.95" customHeight="1" x14ac:dyDescent="0.15">
      <c r="B458" s="636"/>
      <c r="C458" s="637"/>
      <c r="D458" s="676" t="s">
        <v>192</v>
      </c>
      <c r="E458" s="637"/>
      <c r="F458" s="623"/>
      <c r="G458" s="677"/>
      <c r="H458" s="678"/>
      <c r="I458" s="679"/>
      <c r="J458" s="21" t="s">
        <v>193</v>
      </c>
      <c r="K458" s="671"/>
      <c r="L458" s="672"/>
      <c r="M458" s="671">
        <f>ROUNDDOWN(H458*K458,0)</f>
        <v>0</v>
      </c>
      <c r="N458" s="672"/>
      <c r="O458" s="680"/>
      <c r="P458" s="674"/>
      <c r="Q458" s="675"/>
      <c r="R458" s="623"/>
      <c r="S458" s="624"/>
    </row>
    <row r="459" spans="2:19" customFormat="1" ht="15.95" customHeight="1" x14ac:dyDescent="0.15">
      <c r="B459" s="630"/>
      <c r="C459" s="631"/>
      <c r="D459" s="632"/>
      <c r="E459" s="631"/>
      <c r="F459" s="628"/>
      <c r="G459" s="633"/>
      <c r="H459" s="634"/>
      <c r="I459" s="635"/>
      <c r="J459" s="20"/>
      <c r="K459" s="616"/>
      <c r="L459" s="617"/>
      <c r="M459" s="616"/>
      <c r="N459" s="617"/>
      <c r="O459" s="625"/>
      <c r="P459" s="626"/>
      <c r="Q459" s="627"/>
      <c r="R459" s="628"/>
      <c r="S459" s="629"/>
    </row>
    <row r="460" spans="2:19" customFormat="1" ht="15.95" customHeight="1" x14ac:dyDescent="0.15">
      <c r="B460" s="636"/>
      <c r="C460" s="637"/>
      <c r="D460" s="676" t="s">
        <v>194</v>
      </c>
      <c r="E460" s="637"/>
      <c r="F460" s="623"/>
      <c r="G460" s="677"/>
      <c r="H460" s="678"/>
      <c r="I460" s="679"/>
      <c r="J460" s="21" t="s">
        <v>164</v>
      </c>
      <c r="K460" s="671"/>
      <c r="L460" s="672"/>
      <c r="M460" s="671">
        <f>ROUNDDOWN(H460*K460,0)</f>
        <v>0</v>
      </c>
      <c r="N460" s="672"/>
      <c r="O460" s="680"/>
      <c r="P460" s="674"/>
      <c r="Q460" s="675"/>
      <c r="R460" s="623"/>
      <c r="S460" s="624"/>
    </row>
    <row r="461" spans="2:19" customFormat="1" ht="15.95" customHeight="1" x14ac:dyDescent="0.15">
      <c r="B461" s="663"/>
      <c r="C461" s="664"/>
      <c r="D461" s="665"/>
      <c r="E461" s="664"/>
      <c r="F461" s="665"/>
      <c r="G461" s="664"/>
      <c r="H461" s="666"/>
      <c r="I461" s="667"/>
      <c r="J461" s="20"/>
      <c r="K461" s="658"/>
      <c r="L461" s="659"/>
      <c r="M461" s="658"/>
      <c r="N461" s="659"/>
      <c r="O461" s="660"/>
      <c r="P461" s="661"/>
      <c r="Q461" s="662"/>
      <c r="R461" s="665"/>
      <c r="S461" s="713"/>
    </row>
    <row r="462" spans="2:19" customFormat="1" ht="15.95" customHeight="1" x14ac:dyDescent="0.15">
      <c r="B462" s="636" t="s">
        <v>209</v>
      </c>
      <c r="C462" s="637"/>
      <c r="D462" s="638" t="s">
        <v>83</v>
      </c>
      <c r="E462" s="637"/>
      <c r="F462" s="638"/>
      <c r="G462" s="637"/>
      <c r="H462" s="639"/>
      <c r="I462" s="640"/>
      <c r="J462" s="21" t="s">
        <v>166</v>
      </c>
      <c r="K462" s="618"/>
      <c r="L462" s="619"/>
      <c r="M462" s="671">
        <f>ROUNDDOWN(H462*K462,0)</f>
        <v>0</v>
      </c>
      <c r="N462" s="672"/>
      <c r="O462" s="620"/>
      <c r="P462" s="621"/>
      <c r="Q462" s="622"/>
      <c r="R462" s="638"/>
      <c r="S462" s="714"/>
    </row>
    <row r="463" spans="2:19" customFormat="1" ht="15.95" customHeight="1" x14ac:dyDescent="0.15">
      <c r="B463" s="663"/>
      <c r="C463" s="664"/>
      <c r="D463" s="665"/>
      <c r="E463" s="664"/>
      <c r="F463" s="665"/>
      <c r="G463" s="664"/>
      <c r="H463" s="666"/>
      <c r="I463" s="667"/>
      <c r="J463" s="20"/>
      <c r="K463" s="658"/>
      <c r="L463" s="659"/>
      <c r="M463" s="658"/>
      <c r="N463" s="659"/>
      <c r="O463" s="660"/>
      <c r="P463" s="661"/>
      <c r="Q463" s="662"/>
      <c r="R463" s="665"/>
      <c r="S463" s="713"/>
    </row>
    <row r="464" spans="2:19" customFormat="1" ht="15.95" customHeight="1" x14ac:dyDescent="0.15">
      <c r="B464" s="636" t="s">
        <v>195</v>
      </c>
      <c r="C464" s="637"/>
      <c r="D464" s="638"/>
      <c r="E464" s="637"/>
      <c r="F464" s="638"/>
      <c r="G464" s="637"/>
      <c r="H464" s="639">
        <v>1</v>
      </c>
      <c r="I464" s="640"/>
      <c r="J464" s="21" t="s">
        <v>75</v>
      </c>
      <c r="K464" s="684" t="s">
        <v>196</v>
      </c>
      <c r="L464" s="619"/>
      <c r="M464" s="618">
        <f>ROUNDDOWN(M454*3%,0)</f>
        <v>0</v>
      </c>
      <c r="N464" s="619"/>
      <c r="O464" s="620"/>
      <c r="P464" s="621"/>
      <c r="Q464" s="622"/>
      <c r="R464" s="638"/>
      <c r="S464" s="714"/>
    </row>
    <row r="465" spans="2:20" customFormat="1" ht="15.95" customHeight="1" x14ac:dyDescent="0.15">
      <c r="B465" s="663"/>
      <c r="C465" s="664"/>
      <c r="D465" s="665"/>
      <c r="E465" s="664"/>
      <c r="F465" s="665"/>
      <c r="G465" s="664"/>
      <c r="H465" s="666"/>
      <c r="I465" s="667"/>
      <c r="J465" s="20"/>
      <c r="K465" s="658"/>
      <c r="L465" s="659"/>
      <c r="M465" s="711"/>
      <c r="N465" s="712"/>
      <c r="O465" s="681"/>
      <c r="P465" s="682"/>
      <c r="Q465" s="683"/>
      <c r="R465" s="628"/>
      <c r="S465" s="629"/>
    </row>
    <row r="466" spans="2:20" customFormat="1" ht="15.95" customHeight="1" x14ac:dyDescent="0.15">
      <c r="B466" s="636" t="s">
        <v>197</v>
      </c>
      <c r="C466" s="637"/>
      <c r="D466" s="638"/>
      <c r="E466" s="637"/>
      <c r="F466" s="638"/>
      <c r="G466" s="637"/>
      <c r="H466" s="639">
        <v>1</v>
      </c>
      <c r="I466" s="640"/>
      <c r="J466" s="21" t="s">
        <v>74</v>
      </c>
      <c r="K466" s="684" t="s">
        <v>198</v>
      </c>
      <c r="L466" s="619"/>
      <c r="M466" s="709">
        <f>ROUNDDOWN(M454*5.5%,0)</f>
        <v>0</v>
      </c>
      <c r="N466" s="710"/>
      <c r="O466" s="620"/>
      <c r="P466" s="621"/>
      <c r="Q466" s="622"/>
      <c r="R466" s="623"/>
      <c r="S466" s="624"/>
    </row>
    <row r="467" spans="2:20" customFormat="1" ht="15.95" customHeight="1" x14ac:dyDescent="0.15">
      <c r="B467" s="663"/>
      <c r="C467" s="664"/>
      <c r="D467" s="665"/>
      <c r="E467" s="664"/>
      <c r="F467" s="665"/>
      <c r="G467" s="664"/>
      <c r="H467" s="666"/>
      <c r="I467" s="667"/>
      <c r="J467" s="20"/>
      <c r="K467" s="658"/>
      <c r="L467" s="659"/>
      <c r="M467" s="658"/>
      <c r="N467" s="659"/>
      <c r="O467" s="681"/>
      <c r="P467" s="682"/>
      <c r="Q467" s="683"/>
      <c r="R467" s="665"/>
      <c r="S467" s="713"/>
    </row>
    <row r="468" spans="2:20" customFormat="1" ht="15.75" customHeight="1" x14ac:dyDescent="0.15">
      <c r="B468" s="636" t="s">
        <v>199</v>
      </c>
      <c r="C468" s="637"/>
      <c r="D468" s="638"/>
      <c r="E468" s="637"/>
      <c r="F468" s="638"/>
      <c r="G468" s="637"/>
      <c r="H468" s="639">
        <v>1</v>
      </c>
      <c r="I468" s="640"/>
      <c r="J468" s="21" t="s">
        <v>169</v>
      </c>
      <c r="K468" s="684" t="s">
        <v>200</v>
      </c>
      <c r="L468" s="619"/>
      <c r="M468" s="618">
        <f>ROUNDDOWN((M454+M462+M464)*0.07,0)</f>
        <v>0</v>
      </c>
      <c r="N468" s="619"/>
      <c r="O468" s="668"/>
      <c r="P468" s="669"/>
      <c r="Q468" s="670"/>
      <c r="R468" s="638"/>
      <c r="S468" s="714"/>
      <c r="T468" s="5">
        <f>M454+M462+M464</f>
        <v>0</v>
      </c>
    </row>
    <row r="469" spans="2:20" customFormat="1" ht="15.75" customHeight="1" x14ac:dyDescent="0.15">
      <c r="B469" s="630"/>
      <c r="C469" s="631"/>
      <c r="D469" s="632"/>
      <c r="E469" s="631"/>
      <c r="F469" s="628"/>
      <c r="G469" s="633"/>
      <c r="H469" s="634"/>
      <c r="I469" s="635"/>
      <c r="J469" s="20"/>
      <c r="K469" s="616"/>
      <c r="L469" s="617"/>
      <c r="M469" s="616"/>
      <c r="N469" s="617"/>
      <c r="O469" s="625"/>
      <c r="P469" s="626"/>
      <c r="Q469" s="627"/>
      <c r="R469" s="628"/>
      <c r="S469" s="629"/>
    </row>
    <row r="470" spans="2:20" customFormat="1" ht="15.95" customHeight="1" x14ac:dyDescent="0.15">
      <c r="B470" s="636" t="s">
        <v>201</v>
      </c>
      <c r="C470" s="637"/>
      <c r="D470" s="676"/>
      <c r="E470" s="637"/>
      <c r="F470" s="623"/>
      <c r="G470" s="677"/>
      <c r="H470" s="678"/>
      <c r="I470" s="679"/>
      <c r="J470" s="21"/>
      <c r="K470" s="671"/>
      <c r="L470" s="672"/>
      <c r="M470" s="671">
        <f>SUM(M455:N468)</f>
        <v>0</v>
      </c>
      <c r="N470" s="672"/>
      <c r="O470" s="680"/>
      <c r="P470" s="674"/>
      <c r="Q470" s="675"/>
      <c r="R470" s="623"/>
      <c r="S470" s="624"/>
    </row>
    <row r="471" spans="2:20" customFormat="1" ht="15.75" customHeight="1" x14ac:dyDescent="0.15">
      <c r="B471" s="630"/>
      <c r="C471" s="631"/>
      <c r="D471" s="632"/>
      <c r="E471" s="631"/>
      <c r="F471" s="628"/>
      <c r="G471" s="633"/>
      <c r="H471" s="634"/>
      <c r="I471" s="635"/>
      <c r="J471" s="20"/>
      <c r="K471" s="616"/>
      <c r="L471" s="617"/>
      <c r="M471" s="616"/>
      <c r="N471" s="617"/>
      <c r="O471" s="625"/>
      <c r="P471" s="626"/>
      <c r="Q471" s="627"/>
      <c r="R471" s="628"/>
      <c r="S471" s="629"/>
    </row>
    <row r="472" spans="2:20" customFormat="1" ht="15.95" customHeight="1" x14ac:dyDescent="0.15">
      <c r="B472" s="636"/>
      <c r="C472" s="637"/>
      <c r="D472" s="676"/>
      <c r="E472" s="637"/>
      <c r="F472" s="623"/>
      <c r="G472" s="677"/>
      <c r="H472" s="678"/>
      <c r="I472" s="679"/>
      <c r="J472" s="21"/>
      <c r="K472" s="671"/>
      <c r="L472" s="672"/>
      <c r="M472" s="671"/>
      <c r="N472" s="672"/>
      <c r="O472" s="673"/>
      <c r="P472" s="674"/>
      <c r="Q472" s="675"/>
      <c r="R472" s="623"/>
      <c r="S472" s="624"/>
    </row>
    <row r="473" spans="2:20" customFormat="1" ht="15.95" customHeight="1" x14ac:dyDescent="0.15">
      <c r="B473" s="663"/>
      <c r="C473" s="664"/>
      <c r="D473" s="665"/>
      <c r="E473" s="664"/>
      <c r="F473" s="665"/>
      <c r="G473" s="664"/>
      <c r="H473" s="666"/>
      <c r="I473" s="667"/>
      <c r="J473" s="20"/>
      <c r="K473" s="658"/>
      <c r="L473" s="659"/>
      <c r="M473" s="658"/>
      <c r="N473" s="659"/>
      <c r="O473" s="660"/>
      <c r="P473" s="661"/>
      <c r="Q473" s="662"/>
      <c r="R473" s="628"/>
      <c r="S473" s="629"/>
    </row>
    <row r="474" spans="2:20" customFormat="1" ht="15.95" customHeight="1" x14ac:dyDescent="0.15">
      <c r="B474" s="636"/>
      <c r="C474" s="637"/>
      <c r="D474" s="638"/>
      <c r="E474" s="637"/>
      <c r="F474" s="638"/>
      <c r="G474" s="637"/>
      <c r="H474" s="639"/>
      <c r="I474" s="640"/>
      <c r="J474" s="21"/>
      <c r="K474" s="618"/>
      <c r="L474" s="619"/>
      <c r="M474" s="709"/>
      <c r="N474" s="710"/>
      <c r="O474" s="620"/>
      <c r="P474" s="621"/>
      <c r="Q474" s="622"/>
      <c r="R474" s="623"/>
      <c r="S474" s="624"/>
    </row>
    <row r="475" spans="2:20" customFormat="1" ht="15.95" customHeight="1" x14ac:dyDescent="0.15">
      <c r="B475" s="630"/>
      <c r="C475" s="631"/>
      <c r="D475" s="632"/>
      <c r="E475" s="631"/>
      <c r="F475" s="628"/>
      <c r="G475" s="633"/>
      <c r="H475" s="634"/>
      <c r="I475" s="635"/>
      <c r="J475" s="20"/>
      <c r="K475" s="616"/>
      <c r="L475" s="617"/>
      <c r="M475" s="616"/>
      <c r="N475" s="617"/>
      <c r="O475" s="625"/>
      <c r="P475" s="626"/>
      <c r="Q475" s="627"/>
      <c r="R475" s="628"/>
      <c r="S475" s="629"/>
    </row>
    <row r="476" spans="2:20" customFormat="1" ht="15.95" customHeight="1" thickBot="1" x14ac:dyDescent="0.2">
      <c r="B476" s="652"/>
      <c r="C476" s="653"/>
      <c r="D476" s="654"/>
      <c r="E476" s="653"/>
      <c r="F476" s="650"/>
      <c r="G476" s="655"/>
      <c r="H476" s="656"/>
      <c r="I476" s="657"/>
      <c r="J476" s="22"/>
      <c r="K476" s="643"/>
      <c r="L476" s="644"/>
      <c r="M476" s="645"/>
      <c r="N476" s="646"/>
      <c r="O476" s="647"/>
      <c r="P476" s="648"/>
      <c r="Q476" s="649"/>
      <c r="R476" s="650"/>
      <c r="S476" s="651"/>
    </row>
    <row r="477" spans="2:20" customFormat="1" ht="9.9499999999999993" customHeight="1" x14ac:dyDescent="0.15">
      <c r="H477" s="5"/>
      <c r="I477" s="5"/>
    </row>
    <row r="478" spans="2:20" customFormat="1" ht="14.25" thickBot="1" x14ac:dyDescent="0.2">
      <c r="C478" s="641" t="s">
        <v>2</v>
      </c>
      <c r="D478" s="641"/>
      <c r="E478" s="6"/>
      <c r="F478" s="3"/>
      <c r="H478" s="5"/>
      <c r="I478" s="5"/>
      <c r="P478" s="642" t="s">
        <v>70</v>
      </c>
      <c r="Q478" s="642"/>
      <c r="R478" s="642"/>
      <c r="S478" s="642"/>
    </row>
    <row r="479" spans="2:20" customFormat="1" ht="20.100000000000001" customHeight="1" x14ac:dyDescent="0.15">
      <c r="B479" s="12"/>
      <c r="C479" s="13"/>
      <c r="D479" s="13"/>
      <c r="E479" s="14"/>
      <c r="F479" s="15"/>
      <c r="G479" s="689" t="s">
        <v>72</v>
      </c>
      <c r="H479" s="689"/>
      <c r="I479" s="689"/>
      <c r="J479" s="689"/>
      <c r="K479" s="689"/>
      <c r="L479" s="689"/>
      <c r="M479" s="689"/>
      <c r="N479" s="13"/>
      <c r="O479" s="13"/>
      <c r="P479" s="13"/>
      <c r="Q479" s="13"/>
      <c r="R479" s="13"/>
      <c r="S479" s="16"/>
    </row>
    <row r="480" spans="2:20" customFormat="1" ht="15.95" customHeight="1" x14ac:dyDescent="0.15">
      <c r="B480" s="17"/>
      <c r="C480" s="1"/>
      <c r="D480" s="1"/>
      <c r="E480" s="9"/>
      <c r="F480" s="7"/>
      <c r="G480" s="690"/>
      <c r="H480" s="690"/>
      <c r="I480" s="690"/>
      <c r="J480" s="690"/>
      <c r="K480" s="690"/>
      <c r="L480" s="690"/>
      <c r="M480" s="690"/>
      <c r="N480" s="1"/>
      <c r="O480" s="1"/>
      <c r="P480" s="1"/>
      <c r="Q480" s="1"/>
      <c r="R480" s="1"/>
      <c r="S480" s="18"/>
    </row>
    <row r="481" spans="2:19" customFormat="1" ht="15.95" customHeight="1" x14ac:dyDescent="0.3">
      <c r="B481" s="17"/>
      <c r="C481" s="693" t="s">
        <v>3</v>
      </c>
      <c r="D481" s="693"/>
      <c r="E481" s="693"/>
      <c r="F481" s="7"/>
      <c r="G481" s="8"/>
      <c r="H481" s="8"/>
      <c r="I481" s="8"/>
      <c r="J481" s="8"/>
      <c r="K481" s="8"/>
      <c r="L481" s="8"/>
      <c r="M481" s="8"/>
      <c r="N481" s="1"/>
      <c r="O481" s="1"/>
      <c r="P481" s="1"/>
      <c r="Q481" s="1"/>
      <c r="R481" s="1"/>
      <c r="S481" s="18"/>
    </row>
    <row r="482" spans="2:19" customFormat="1" ht="15.95" customHeight="1" x14ac:dyDescent="0.3">
      <c r="B482" s="17"/>
      <c r="C482" s="11"/>
      <c r="D482" s="11"/>
      <c r="E482" s="11"/>
      <c r="F482" s="7"/>
      <c r="G482" s="8"/>
      <c r="H482" s="8"/>
      <c r="I482" s="8"/>
      <c r="J482" s="8"/>
      <c r="K482" s="8"/>
      <c r="L482" s="8"/>
      <c r="M482" s="8"/>
      <c r="N482" s="1"/>
      <c r="O482" s="1"/>
      <c r="P482" s="1"/>
      <c r="Q482" s="1"/>
      <c r="R482" s="1"/>
      <c r="S482" s="18"/>
    </row>
    <row r="483" spans="2:19" customFormat="1" ht="15.95" customHeight="1" x14ac:dyDescent="0.15">
      <c r="B483" s="17"/>
      <c r="C483" s="693" t="s">
        <v>292</v>
      </c>
      <c r="D483" s="693"/>
      <c r="E483" s="693"/>
      <c r="F483" s="1"/>
      <c r="G483" s="1"/>
      <c r="H483" s="4"/>
      <c r="I483" s="4"/>
      <c r="J483" s="1"/>
      <c r="K483" s="1"/>
      <c r="L483" s="1"/>
      <c r="M483" s="1"/>
      <c r="N483" s="1"/>
      <c r="O483" s="1"/>
      <c r="P483" s="10" t="s">
        <v>293</v>
      </c>
      <c r="Q483" s="691" t="s">
        <v>71</v>
      </c>
      <c r="R483" s="691"/>
      <c r="S483" s="18"/>
    </row>
    <row r="484" spans="2:19" customFormat="1" ht="15.95" customHeight="1" x14ac:dyDescent="0.15">
      <c r="B484" s="19"/>
      <c r="C484" s="2"/>
      <c r="D484" s="2"/>
      <c r="E484" s="2"/>
      <c r="F484" s="676"/>
      <c r="G484" s="676"/>
      <c r="H484" s="676"/>
      <c r="I484" s="676"/>
      <c r="J484" s="676"/>
      <c r="K484" s="676"/>
      <c r="L484" s="676"/>
      <c r="M484" s="694"/>
      <c r="N484" s="694"/>
      <c r="O484" s="694"/>
      <c r="P484" s="1"/>
      <c r="Q484" s="1"/>
      <c r="R484" s="1"/>
      <c r="S484" s="18"/>
    </row>
    <row r="485" spans="2:19" customFormat="1" ht="15.95" customHeight="1" x14ac:dyDescent="0.15">
      <c r="B485" s="663" t="s">
        <v>63</v>
      </c>
      <c r="C485" s="695"/>
      <c r="D485" s="698" t="s">
        <v>64</v>
      </c>
      <c r="E485" s="695"/>
      <c r="F485" s="685" t="s">
        <v>65</v>
      </c>
      <c r="G485" s="700"/>
      <c r="H485" s="703" t="s">
        <v>66</v>
      </c>
      <c r="I485" s="704"/>
      <c r="J485" s="664" t="s">
        <v>61</v>
      </c>
      <c r="K485" s="685" t="s">
        <v>67</v>
      </c>
      <c r="L485" s="686"/>
      <c r="M485" s="685" t="s">
        <v>68</v>
      </c>
      <c r="N485" s="686"/>
      <c r="O485" s="685" t="s">
        <v>69</v>
      </c>
      <c r="P485" s="707"/>
      <c r="Q485" s="686"/>
      <c r="R485" s="685" t="s">
        <v>62</v>
      </c>
      <c r="S485" s="687"/>
    </row>
    <row r="486" spans="2:19" customFormat="1" ht="15.95" customHeight="1" x14ac:dyDescent="0.15">
      <c r="B486" s="696"/>
      <c r="C486" s="697"/>
      <c r="D486" s="699"/>
      <c r="E486" s="697"/>
      <c r="F486" s="701"/>
      <c r="G486" s="702"/>
      <c r="H486" s="705"/>
      <c r="I486" s="706"/>
      <c r="J486" s="637"/>
      <c r="K486" s="623"/>
      <c r="L486" s="677"/>
      <c r="M486" s="623"/>
      <c r="N486" s="677"/>
      <c r="O486" s="623"/>
      <c r="P486" s="708"/>
      <c r="Q486" s="677"/>
      <c r="R486" s="623"/>
      <c r="S486" s="688"/>
    </row>
    <row r="487" spans="2:19" customFormat="1" ht="15.95" customHeight="1" x14ac:dyDescent="0.15">
      <c r="B487" s="630"/>
      <c r="C487" s="631"/>
      <c r="D487" s="632"/>
      <c r="E487" s="631"/>
      <c r="F487" s="628"/>
      <c r="G487" s="633"/>
      <c r="H487" s="634"/>
      <c r="I487" s="635"/>
      <c r="J487" s="20"/>
      <c r="K487" s="616"/>
      <c r="L487" s="617"/>
      <c r="M487" s="616"/>
      <c r="N487" s="617"/>
      <c r="O487" s="625"/>
      <c r="P487" s="626"/>
      <c r="Q487" s="627"/>
      <c r="R487" s="628"/>
      <c r="S487" s="629"/>
    </row>
    <row r="488" spans="2:19" customFormat="1" ht="15.95" customHeight="1" x14ac:dyDescent="0.15">
      <c r="B488" s="636" t="s">
        <v>190</v>
      </c>
      <c r="C488" s="637"/>
      <c r="D488" s="676"/>
      <c r="E488" s="637"/>
      <c r="F488" s="623"/>
      <c r="G488" s="677"/>
      <c r="H488" s="678"/>
      <c r="I488" s="679"/>
      <c r="J488" s="21"/>
      <c r="K488" s="716"/>
      <c r="L488" s="717"/>
      <c r="M488" s="671">
        <f>SUM(M490:N496)</f>
        <v>0</v>
      </c>
      <c r="N488" s="672"/>
      <c r="O488" s="680"/>
      <c r="P488" s="674"/>
      <c r="Q488" s="675"/>
      <c r="R488" s="623"/>
      <c r="S488" s="624"/>
    </row>
    <row r="489" spans="2:19" customFormat="1" ht="15.95" customHeight="1" x14ac:dyDescent="0.15">
      <c r="B489" s="663"/>
      <c r="C489" s="664"/>
      <c r="D489" s="665"/>
      <c r="E489" s="664"/>
      <c r="F489" s="665"/>
      <c r="G489" s="664"/>
      <c r="H489" s="666"/>
      <c r="I489" s="667"/>
      <c r="J489" s="20"/>
      <c r="K489" s="658"/>
      <c r="L489" s="659"/>
      <c r="M489" s="658"/>
      <c r="N489" s="659"/>
      <c r="O489" s="681"/>
      <c r="P489" s="682"/>
      <c r="Q489" s="683"/>
      <c r="R489" s="665"/>
      <c r="S489" s="713"/>
    </row>
    <row r="490" spans="2:19" customFormat="1" ht="15.95" customHeight="1" x14ac:dyDescent="0.15">
      <c r="B490" s="636"/>
      <c r="C490" s="637"/>
      <c r="D490" s="638" t="s">
        <v>208</v>
      </c>
      <c r="E490" s="637"/>
      <c r="F490" s="638"/>
      <c r="G490" s="637"/>
      <c r="H490" s="639"/>
      <c r="I490" s="640"/>
      <c r="J490" s="21" t="s">
        <v>73</v>
      </c>
      <c r="K490" s="671"/>
      <c r="L490" s="672"/>
      <c r="M490" s="671">
        <f>ROUNDDOWN(H490*K490,0)</f>
        <v>0</v>
      </c>
      <c r="N490" s="672"/>
      <c r="O490" s="668"/>
      <c r="P490" s="669"/>
      <c r="Q490" s="670"/>
      <c r="R490" s="638"/>
      <c r="S490" s="714"/>
    </row>
    <row r="491" spans="2:19" customFormat="1" ht="15.95" customHeight="1" x14ac:dyDescent="0.15">
      <c r="B491" s="663"/>
      <c r="C491" s="664"/>
      <c r="D491" s="665"/>
      <c r="E491" s="664"/>
      <c r="F491" s="665"/>
      <c r="G491" s="664"/>
      <c r="H491" s="666"/>
      <c r="I491" s="667"/>
      <c r="J491" s="20"/>
      <c r="K491" s="616"/>
      <c r="L491" s="617"/>
      <c r="M491" s="658"/>
      <c r="N491" s="659"/>
      <c r="O491" s="660"/>
      <c r="P491" s="661"/>
      <c r="Q491" s="662"/>
      <c r="R491" s="665"/>
      <c r="S491" s="713"/>
    </row>
    <row r="492" spans="2:19" customFormat="1" ht="15.95" customHeight="1" x14ac:dyDescent="0.15">
      <c r="B492" s="636"/>
      <c r="C492" s="637"/>
      <c r="D492" s="676" t="s">
        <v>191</v>
      </c>
      <c r="E492" s="637"/>
      <c r="F492" s="623"/>
      <c r="G492" s="677"/>
      <c r="H492" s="678"/>
      <c r="I492" s="679"/>
      <c r="J492" s="21" t="s">
        <v>193</v>
      </c>
      <c r="K492" s="671"/>
      <c r="L492" s="672"/>
      <c r="M492" s="671">
        <f>ROUNDDOWN(H492*K492,0)</f>
        <v>0</v>
      </c>
      <c r="N492" s="672"/>
      <c r="O492" s="620"/>
      <c r="P492" s="621"/>
      <c r="Q492" s="622"/>
      <c r="R492" s="638"/>
      <c r="S492" s="714"/>
    </row>
    <row r="493" spans="2:19" customFormat="1" ht="15.95" customHeight="1" x14ac:dyDescent="0.15">
      <c r="B493" s="630"/>
      <c r="C493" s="631"/>
      <c r="D493" s="632"/>
      <c r="E493" s="631"/>
      <c r="F493" s="628"/>
      <c r="G493" s="633"/>
      <c r="H493" s="634"/>
      <c r="I493" s="635"/>
      <c r="J493" s="20"/>
      <c r="K493" s="616"/>
      <c r="L493" s="617"/>
      <c r="M493" s="616"/>
      <c r="N493" s="617"/>
      <c r="O493" s="625"/>
      <c r="P493" s="626"/>
      <c r="Q493" s="627"/>
      <c r="R493" s="628"/>
      <c r="S493" s="629"/>
    </row>
    <row r="494" spans="2:19" customFormat="1" ht="15.95" customHeight="1" x14ac:dyDescent="0.15">
      <c r="B494" s="636"/>
      <c r="C494" s="637"/>
      <c r="D494" s="676" t="s">
        <v>192</v>
      </c>
      <c r="E494" s="637"/>
      <c r="F494" s="623"/>
      <c r="G494" s="677"/>
      <c r="H494" s="678"/>
      <c r="I494" s="679"/>
      <c r="J494" s="21" t="s">
        <v>193</v>
      </c>
      <c r="K494" s="671"/>
      <c r="L494" s="672"/>
      <c r="M494" s="671">
        <f>ROUNDDOWN(H494*K494,0)</f>
        <v>0</v>
      </c>
      <c r="N494" s="672"/>
      <c r="O494" s="680"/>
      <c r="P494" s="674"/>
      <c r="Q494" s="675"/>
      <c r="R494" s="623"/>
      <c r="S494" s="624"/>
    </row>
    <row r="495" spans="2:19" customFormat="1" ht="15.95" customHeight="1" x14ac:dyDescent="0.15">
      <c r="B495" s="630"/>
      <c r="C495" s="631"/>
      <c r="D495" s="632"/>
      <c r="E495" s="631"/>
      <c r="F495" s="628"/>
      <c r="G495" s="633"/>
      <c r="H495" s="634"/>
      <c r="I495" s="635"/>
      <c r="J495" s="20"/>
      <c r="K495" s="616"/>
      <c r="L495" s="617"/>
      <c r="M495" s="616"/>
      <c r="N495" s="617"/>
      <c r="O495" s="625"/>
      <c r="P495" s="626"/>
      <c r="Q495" s="627"/>
      <c r="R495" s="628"/>
      <c r="S495" s="629"/>
    </row>
    <row r="496" spans="2:19" customFormat="1" ht="15.95" customHeight="1" x14ac:dyDescent="0.15">
      <c r="B496" s="636"/>
      <c r="C496" s="637"/>
      <c r="D496" s="676" t="s">
        <v>194</v>
      </c>
      <c r="E496" s="637"/>
      <c r="F496" s="623"/>
      <c r="G496" s="677"/>
      <c r="H496" s="678"/>
      <c r="I496" s="679"/>
      <c r="J496" s="21" t="s">
        <v>164</v>
      </c>
      <c r="K496" s="671"/>
      <c r="L496" s="672"/>
      <c r="M496" s="671">
        <f>ROUNDDOWN(H496*K496,0)</f>
        <v>0</v>
      </c>
      <c r="N496" s="672"/>
      <c r="O496" s="680"/>
      <c r="P496" s="674"/>
      <c r="Q496" s="675"/>
      <c r="R496" s="623"/>
      <c r="S496" s="624"/>
    </row>
    <row r="497" spans="2:19" customFormat="1" ht="15.95" customHeight="1" x14ac:dyDescent="0.15">
      <c r="B497" s="663"/>
      <c r="C497" s="664"/>
      <c r="D497" s="665"/>
      <c r="E497" s="664"/>
      <c r="F497" s="665"/>
      <c r="G497" s="664"/>
      <c r="H497" s="666"/>
      <c r="I497" s="667"/>
      <c r="J497" s="20"/>
      <c r="K497" s="658"/>
      <c r="L497" s="659"/>
      <c r="M497" s="658"/>
      <c r="N497" s="659"/>
      <c r="O497" s="660"/>
      <c r="P497" s="661"/>
      <c r="Q497" s="662"/>
      <c r="R497" s="665"/>
      <c r="S497" s="713"/>
    </row>
    <row r="498" spans="2:19" customFormat="1" ht="15.95" customHeight="1" x14ac:dyDescent="0.15">
      <c r="B498" s="636" t="s">
        <v>195</v>
      </c>
      <c r="C498" s="637"/>
      <c r="D498" s="638"/>
      <c r="E498" s="637"/>
      <c r="F498" s="638"/>
      <c r="G498" s="637"/>
      <c r="H498" s="639">
        <v>1</v>
      </c>
      <c r="I498" s="640"/>
      <c r="J498" s="21" t="s">
        <v>75</v>
      </c>
      <c r="K498" s="684" t="s">
        <v>196</v>
      </c>
      <c r="L498" s="619"/>
      <c r="M498" s="618">
        <f>ROUNDDOWN(M488*1%,0)</f>
        <v>0</v>
      </c>
      <c r="N498" s="619"/>
      <c r="O498" s="620"/>
      <c r="P498" s="621"/>
      <c r="Q498" s="622"/>
      <c r="R498" s="638"/>
      <c r="S498" s="714"/>
    </row>
    <row r="499" spans="2:19" customFormat="1" ht="15.95" customHeight="1" x14ac:dyDescent="0.15">
      <c r="B499" s="663"/>
      <c r="C499" s="664"/>
      <c r="D499" s="665"/>
      <c r="E499" s="664"/>
      <c r="F499" s="665"/>
      <c r="G499" s="664"/>
      <c r="H499" s="666"/>
      <c r="I499" s="667"/>
      <c r="J499" s="20"/>
      <c r="K499" s="658"/>
      <c r="L499" s="659"/>
      <c r="M499" s="711"/>
      <c r="N499" s="712"/>
      <c r="O499" s="681"/>
      <c r="P499" s="682"/>
      <c r="Q499" s="683"/>
      <c r="R499" s="628"/>
      <c r="S499" s="629"/>
    </row>
    <row r="500" spans="2:19" customFormat="1" ht="15.95" customHeight="1" x14ac:dyDescent="0.15">
      <c r="B500" s="636" t="s">
        <v>197</v>
      </c>
      <c r="C500" s="637"/>
      <c r="D500" s="638"/>
      <c r="E500" s="637"/>
      <c r="F500" s="638"/>
      <c r="G500" s="637"/>
      <c r="H500" s="639">
        <v>1</v>
      </c>
      <c r="I500" s="640"/>
      <c r="J500" s="21" t="s">
        <v>74</v>
      </c>
      <c r="K500" s="684" t="s">
        <v>198</v>
      </c>
      <c r="L500" s="619"/>
      <c r="M500" s="709">
        <f>ROUNDDOWN(M488*6%,0)</f>
        <v>0</v>
      </c>
      <c r="N500" s="710"/>
      <c r="O500" s="620"/>
      <c r="P500" s="621"/>
      <c r="Q500" s="622"/>
      <c r="R500" s="623"/>
      <c r="S500" s="624"/>
    </row>
    <row r="501" spans="2:19" customFormat="1" ht="15.95" customHeight="1" x14ac:dyDescent="0.15">
      <c r="B501" s="630"/>
      <c r="C501" s="631"/>
      <c r="D501" s="632"/>
      <c r="E501" s="631"/>
      <c r="F501" s="628"/>
      <c r="G501" s="633"/>
      <c r="H501" s="634"/>
      <c r="I501" s="635"/>
      <c r="J501" s="20"/>
      <c r="K501" s="616"/>
      <c r="L501" s="617"/>
      <c r="M501" s="616"/>
      <c r="N501" s="617"/>
      <c r="O501" s="625"/>
      <c r="P501" s="626"/>
      <c r="Q501" s="627"/>
      <c r="R501" s="628"/>
      <c r="S501" s="629"/>
    </row>
    <row r="502" spans="2:19" customFormat="1" ht="15.95" customHeight="1" x14ac:dyDescent="0.15">
      <c r="B502" s="636" t="s">
        <v>201</v>
      </c>
      <c r="C502" s="637"/>
      <c r="D502" s="676"/>
      <c r="E502" s="637"/>
      <c r="F502" s="623"/>
      <c r="G502" s="677"/>
      <c r="H502" s="678"/>
      <c r="I502" s="679"/>
      <c r="J502" s="21"/>
      <c r="K502" s="671"/>
      <c r="L502" s="672"/>
      <c r="M502" s="671">
        <f>SUM(M490:N500)</f>
        <v>0</v>
      </c>
      <c r="N502" s="672"/>
      <c r="O502" s="680"/>
      <c r="P502" s="674"/>
      <c r="Q502" s="675"/>
      <c r="R502" s="623"/>
      <c r="S502" s="624"/>
    </row>
    <row r="503" spans="2:19" customFormat="1" ht="15.95" customHeight="1" x14ac:dyDescent="0.15">
      <c r="B503" s="663"/>
      <c r="C503" s="664"/>
      <c r="D503" s="665"/>
      <c r="E503" s="664"/>
      <c r="F503" s="665"/>
      <c r="G503" s="664"/>
      <c r="H503" s="666"/>
      <c r="I503" s="667"/>
      <c r="J503" s="20"/>
      <c r="K503" s="658"/>
      <c r="L503" s="659"/>
      <c r="M503" s="658"/>
      <c r="N503" s="659"/>
      <c r="O503" s="660"/>
      <c r="P503" s="661"/>
      <c r="Q503" s="662"/>
      <c r="R503" s="665"/>
      <c r="S503" s="713"/>
    </row>
    <row r="504" spans="2:19" customFormat="1" ht="15.95" customHeight="1" x14ac:dyDescent="0.15">
      <c r="B504" s="636"/>
      <c r="C504" s="637"/>
      <c r="D504" s="638"/>
      <c r="E504" s="637"/>
      <c r="F504" s="638"/>
      <c r="G504" s="637"/>
      <c r="H504" s="639"/>
      <c r="I504" s="640"/>
      <c r="J504" s="21"/>
      <c r="K504" s="618"/>
      <c r="L504" s="619"/>
      <c r="M504" s="671"/>
      <c r="N504" s="672"/>
      <c r="O504" s="620"/>
      <c r="P504" s="621"/>
      <c r="Q504" s="622"/>
      <c r="R504" s="638"/>
      <c r="S504" s="714"/>
    </row>
    <row r="505" spans="2:19" customFormat="1" ht="15.95" customHeight="1" x14ac:dyDescent="0.15">
      <c r="B505" s="630"/>
      <c r="C505" s="631"/>
      <c r="D505" s="632"/>
      <c r="E505" s="631"/>
      <c r="F505" s="628"/>
      <c r="G505" s="633"/>
      <c r="H505" s="634"/>
      <c r="I505" s="635"/>
      <c r="J505" s="20"/>
      <c r="K505" s="616"/>
      <c r="L505" s="617"/>
      <c r="M505" s="616"/>
      <c r="N505" s="617"/>
      <c r="O505" s="625"/>
      <c r="P505" s="626"/>
      <c r="Q505" s="627"/>
      <c r="R505" s="628"/>
      <c r="S505" s="629"/>
    </row>
    <row r="506" spans="2:19" customFormat="1" ht="15.95" customHeight="1" x14ac:dyDescent="0.15">
      <c r="B506" s="636"/>
      <c r="C506" s="637"/>
      <c r="D506" s="676"/>
      <c r="E506" s="637"/>
      <c r="F506" s="623"/>
      <c r="G506" s="677"/>
      <c r="H506" s="678"/>
      <c r="I506" s="679"/>
      <c r="J506" s="21"/>
      <c r="K506" s="671"/>
      <c r="L506" s="672"/>
      <c r="M506" s="671"/>
      <c r="N506" s="672"/>
      <c r="O506" s="673"/>
      <c r="P506" s="674"/>
      <c r="Q506" s="675"/>
      <c r="R506" s="623"/>
      <c r="S506" s="624"/>
    </row>
    <row r="507" spans="2:19" customFormat="1" ht="15.95" customHeight="1" x14ac:dyDescent="0.15">
      <c r="B507" s="663"/>
      <c r="C507" s="664"/>
      <c r="D507" s="665"/>
      <c r="E507" s="664"/>
      <c r="F507" s="665"/>
      <c r="G507" s="664"/>
      <c r="H507" s="666"/>
      <c r="I507" s="667"/>
      <c r="J507" s="20"/>
      <c r="K507" s="658"/>
      <c r="L507" s="659"/>
      <c r="M507" s="658"/>
      <c r="N507" s="659"/>
      <c r="O507" s="660"/>
      <c r="P507" s="661"/>
      <c r="Q507" s="662"/>
      <c r="R507" s="628"/>
      <c r="S507" s="629"/>
    </row>
    <row r="508" spans="2:19" customFormat="1" ht="15.95" customHeight="1" x14ac:dyDescent="0.15">
      <c r="B508" s="636"/>
      <c r="C508" s="637"/>
      <c r="D508" s="638"/>
      <c r="E508" s="637"/>
      <c r="F508" s="638"/>
      <c r="G508" s="637"/>
      <c r="H508" s="639"/>
      <c r="I508" s="640"/>
      <c r="J508" s="21"/>
      <c r="K508" s="618"/>
      <c r="L508" s="619"/>
      <c r="M508" s="709"/>
      <c r="N508" s="710"/>
      <c r="O508" s="620"/>
      <c r="P508" s="621"/>
      <c r="Q508" s="622"/>
      <c r="R508" s="623"/>
      <c r="S508" s="624"/>
    </row>
    <row r="509" spans="2:19" customFormat="1" ht="15.95" customHeight="1" x14ac:dyDescent="0.15">
      <c r="B509" s="630"/>
      <c r="C509" s="631"/>
      <c r="D509" s="632"/>
      <c r="E509" s="631"/>
      <c r="F509" s="628"/>
      <c r="G509" s="633"/>
      <c r="H509" s="634"/>
      <c r="I509" s="635"/>
      <c r="J509" s="20"/>
      <c r="K509" s="616"/>
      <c r="L509" s="617"/>
      <c r="M509" s="616"/>
      <c r="N509" s="617"/>
      <c r="O509" s="625"/>
      <c r="P509" s="626"/>
      <c r="Q509" s="627"/>
      <c r="R509" s="628"/>
      <c r="S509" s="629"/>
    </row>
    <row r="510" spans="2:19" customFormat="1" ht="15.95" customHeight="1" thickBot="1" x14ac:dyDescent="0.2">
      <c r="B510" s="652"/>
      <c r="C510" s="653"/>
      <c r="D510" s="654"/>
      <c r="E510" s="653"/>
      <c r="F510" s="650"/>
      <c r="G510" s="655"/>
      <c r="H510" s="656"/>
      <c r="I510" s="657"/>
      <c r="J510" s="22"/>
      <c r="K510" s="643"/>
      <c r="L510" s="644"/>
      <c r="M510" s="645"/>
      <c r="N510" s="646"/>
      <c r="O510" s="647"/>
      <c r="P510" s="648"/>
      <c r="Q510" s="649"/>
      <c r="R510" s="650"/>
      <c r="S510" s="651"/>
    </row>
    <row r="511" spans="2:19" customFormat="1" ht="9.9499999999999993" customHeight="1" x14ac:dyDescent="0.15">
      <c r="H511" s="5"/>
      <c r="I511" s="5"/>
    </row>
    <row r="512" spans="2:19" customFormat="1" ht="14.25" thickBot="1" x14ac:dyDescent="0.2">
      <c r="C512" s="641" t="s">
        <v>4</v>
      </c>
      <c r="D512" s="641"/>
      <c r="E512" s="6"/>
      <c r="F512" s="3"/>
      <c r="H512" s="5"/>
      <c r="I512" s="5"/>
      <c r="P512" s="642" t="s">
        <v>70</v>
      </c>
      <c r="Q512" s="642"/>
      <c r="R512" s="642"/>
      <c r="S512" s="642"/>
    </row>
    <row r="513" spans="2:19" customFormat="1" ht="20.100000000000001" customHeight="1" x14ac:dyDescent="0.15">
      <c r="B513" s="12"/>
      <c r="C513" s="13"/>
      <c r="D513" s="13"/>
      <c r="E513" s="14"/>
      <c r="F513" s="15"/>
      <c r="G513" s="689" t="s">
        <v>72</v>
      </c>
      <c r="H513" s="689"/>
      <c r="I513" s="689"/>
      <c r="J513" s="689"/>
      <c r="K513" s="689"/>
      <c r="L513" s="689"/>
      <c r="M513" s="689"/>
      <c r="N513" s="13"/>
      <c r="O513" s="13"/>
      <c r="P513" s="13"/>
      <c r="Q513" s="13"/>
      <c r="R513" s="13"/>
      <c r="S513" s="16"/>
    </row>
    <row r="514" spans="2:19" customFormat="1" ht="15.95" customHeight="1" x14ac:dyDescent="0.15">
      <c r="B514" s="17"/>
      <c r="C514" s="1"/>
      <c r="D514" s="1"/>
      <c r="E514" s="9"/>
      <c r="F514" s="7"/>
      <c r="G514" s="690"/>
      <c r="H514" s="690"/>
      <c r="I514" s="690"/>
      <c r="J514" s="690"/>
      <c r="K514" s="690"/>
      <c r="L514" s="690"/>
      <c r="M514" s="690"/>
      <c r="N514" s="1"/>
      <c r="O514" s="1"/>
      <c r="P514" s="1"/>
      <c r="Q514" s="1"/>
      <c r="R514" s="1"/>
      <c r="S514" s="18"/>
    </row>
    <row r="515" spans="2:19" customFormat="1" ht="15.95" customHeight="1" x14ac:dyDescent="0.3">
      <c r="B515" s="17"/>
      <c r="C515" s="693" t="s">
        <v>221</v>
      </c>
      <c r="D515" s="693"/>
      <c r="E515" s="693"/>
      <c r="F515" s="7"/>
      <c r="G515" s="8"/>
      <c r="H515" s="8"/>
      <c r="I515" s="8"/>
      <c r="J515" s="8"/>
      <c r="K515" s="8"/>
      <c r="L515" s="8"/>
      <c r="M515" s="8"/>
      <c r="N515" s="1"/>
      <c r="O515" s="1"/>
      <c r="P515" s="1"/>
      <c r="Q515" s="1"/>
      <c r="R515" s="1"/>
      <c r="S515" s="18"/>
    </row>
    <row r="516" spans="2:19" customFormat="1" ht="15.95" customHeight="1" x14ac:dyDescent="0.3">
      <c r="B516" s="17"/>
      <c r="C516" s="11"/>
      <c r="D516" s="11"/>
      <c r="E516" s="11"/>
      <c r="F516" s="7"/>
      <c r="G516" s="8"/>
      <c r="H516" s="8"/>
      <c r="I516" s="8"/>
      <c r="J516" s="8"/>
      <c r="K516" s="8"/>
      <c r="L516" s="8"/>
      <c r="M516" s="8"/>
      <c r="N516" s="1"/>
      <c r="O516" s="1"/>
      <c r="P516" s="1"/>
      <c r="Q516" s="1"/>
      <c r="R516" s="1"/>
      <c r="S516" s="18"/>
    </row>
    <row r="517" spans="2:19" customFormat="1" ht="15.95" customHeight="1" x14ac:dyDescent="0.15">
      <c r="B517" s="17"/>
      <c r="C517" s="724" t="s">
        <v>5</v>
      </c>
      <c r="D517" s="724"/>
      <c r="E517" s="724"/>
      <c r="F517" s="1"/>
      <c r="G517" s="1"/>
      <c r="H517" s="4"/>
      <c r="I517" s="4"/>
      <c r="J517" s="1"/>
      <c r="K517" s="1"/>
      <c r="L517" s="1"/>
      <c r="M517" s="1"/>
      <c r="N517" s="1"/>
      <c r="O517" s="1"/>
      <c r="P517" s="10" t="s">
        <v>293</v>
      </c>
      <c r="Q517" s="691" t="s">
        <v>71</v>
      </c>
      <c r="R517" s="691"/>
      <c r="S517" s="18"/>
    </row>
    <row r="518" spans="2:19" customFormat="1" ht="15.95" customHeight="1" x14ac:dyDescent="0.15">
      <c r="B518" s="19"/>
      <c r="C518" s="2"/>
      <c r="D518" s="2"/>
      <c r="E518" s="2"/>
      <c r="F518" s="2"/>
      <c r="G518" s="24"/>
      <c r="H518" s="725"/>
      <c r="I518" s="725"/>
      <c r="J518" s="725"/>
      <c r="K518" s="725"/>
      <c r="L518" s="1"/>
      <c r="M518" s="694"/>
      <c r="N518" s="694"/>
      <c r="O518" s="694"/>
      <c r="P518" s="1"/>
      <c r="Q518" s="1"/>
      <c r="R518" s="1"/>
      <c r="S518" s="18"/>
    </row>
    <row r="519" spans="2:19" customFormat="1" ht="15.95" customHeight="1" x14ac:dyDescent="0.15">
      <c r="B519" s="663" t="s">
        <v>63</v>
      </c>
      <c r="C519" s="695"/>
      <c r="D519" s="698" t="s">
        <v>64</v>
      </c>
      <c r="E519" s="695"/>
      <c r="F519" s="685" t="s">
        <v>65</v>
      </c>
      <c r="G519" s="700"/>
      <c r="H519" s="703" t="s">
        <v>66</v>
      </c>
      <c r="I519" s="704"/>
      <c r="J519" s="664" t="s">
        <v>61</v>
      </c>
      <c r="K519" s="685" t="s">
        <v>67</v>
      </c>
      <c r="L519" s="686"/>
      <c r="M519" s="685" t="s">
        <v>68</v>
      </c>
      <c r="N519" s="686"/>
      <c r="O519" s="685" t="s">
        <v>69</v>
      </c>
      <c r="P519" s="707"/>
      <c r="Q519" s="686"/>
      <c r="R519" s="685" t="s">
        <v>62</v>
      </c>
      <c r="S519" s="687"/>
    </row>
    <row r="520" spans="2:19" customFormat="1" ht="15.95" customHeight="1" x14ac:dyDescent="0.15">
      <c r="B520" s="696"/>
      <c r="C520" s="697"/>
      <c r="D520" s="699"/>
      <c r="E520" s="697"/>
      <c r="F520" s="701"/>
      <c r="G520" s="702"/>
      <c r="H520" s="705"/>
      <c r="I520" s="706"/>
      <c r="J520" s="637"/>
      <c r="K520" s="623"/>
      <c r="L520" s="677"/>
      <c r="M520" s="623"/>
      <c r="N520" s="677"/>
      <c r="O520" s="623"/>
      <c r="P520" s="708"/>
      <c r="Q520" s="677"/>
      <c r="R520" s="623"/>
      <c r="S520" s="688"/>
    </row>
    <row r="521" spans="2:19" customFormat="1" ht="15.95" customHeight="1" x14ac:dyDescent="0.15">
      <c r="B521" s="630"/>
      <c r="C521" s="631"/>
      <c r="D521" s="632"/>
      <c r="E521" s="631"/>
      <c r="F521" s="628"/>
      <c r="G521" s="633"/>
      <c r="H521" s="616"/>
      <c r="I521" s="617"/>
      <c r="J521" s="20"/>
      <c r="K521" s="616"/>
      <c r="L521" s="617"/>
      <c r="M521" s="616"/>
      <c r="N521" s="617"/>
      <c r="O521" s="625"/>
      <c r="P521" s="626"/>
      <c r="Q521" s="627"/>
      <c r="R521" s="628"/>
      <c r="S521" s="629"/>
    </row>
    <row r="522" spans="2:19" customFormat="1" ht="15.95" customHeight="1" x14ac:dyDescent="0.15">
      <c r="B522" s="636" t="s">
        <v>190</v>
      </c>
      <c r="C522" s="637"/>
      <c r="D522" s="676"/>
      <c r="E522" s="637"/>
      <c r="F522" s="623"/>
      <c r="G522" s="677"/>
      <c r="H522" s="678"/>
      <c r="I522" s="679"/>
      <c r="J522" s="21"/>
      <c r="K522" s="671"/>
      <c r="L522" s="672"/>
      <c r="M522" s="671">
        <f>SUM(M523:N526)</f>
        <v>0</v>
      </c>
      <c r="N522" s="672"/>
      <c r="O522" s="680"/>
      <c r="P522" s="674"/>
      <c r="Q522" s="675"/>
      <c r="R522" s="623"/>
      <c r="S522" s="624"/>
    </row>
    <row r="523" spans="2:19" customFormat="1" ht="15.95" customHeight="1" x14ac:dyDescent="0.15">
      <c r="B523" s="630"/>
      <c r="C523" s="631"/>
      <c r="D523" s="632"/>
      <c r="E523" s="631"/>
      <c r="F523" s="628"/>
      <c r="G523" s="633"/>
      <c r="H523" s="634"/>
      <c r="I523" s="635"/>
      <c r="J523" s="20"/>
      <c r="K523" s="616"/>
      <c r="L523" s="617"/>
      <c r="M523" s="616"/>
      <c r="N523" s="617"/>
      <c r="O523" s="625"/>
      <c r="P523" s="626"/>
      <c r="Q523" s="627"/>
      <c r="R523" s="628"/>
      <c r="S523" s="629"/>
    </row>
    <row r="524" spans="2:19" customFormat="1" ht="15.95" customHeight="1" x14ac:dyDescent="0.15">
      <c r="B524" s="636"/>
      <c r="C524" s="637"/>
      <c r="D524" s="676" t="s">
        <v>192</v>
      </c>
      <c r="E524" s="637"/>
      <c r="F524" s="623"/>
      <c r="G524" s="677"/>
      <c r="H524" s="678"/>
      <c r="I524" s="679"/>
      <c r="J524" s="21" t="s">
        <v>73</v>
      </c>
      <c r="K524" s="671"/>
      <c r="L524" s="672"/>
      <c r="M524" s="671">
        <f>ROUNDDOWN(H524*K524,0)</f>
        <v>0</v>
      </c>
      <c r="N524" s="672"/>
      <c r="O524" s="680"/>
      <c r="P524" s="674"/>
      <c r="Q524" s="675"/>
      <c r="R524" s="623"/>
      <c r="S524" s="624"/>
    </row>
    <row r="525" spans="2:19" customFormat="1" ht="15.95" customHeight="1" x14ac:dyDescent="0.15">
      <c r="B525" s="630"/>
      <c r="C525" s="631"/>
      <c r="D525" s="632"/>
      <c r="E525" s="631"/>
      <c r="F525" s="628"/>
      <c r="G525" s="633"/>
      <c r="H525" s="634"/>
      <c r="I525" s="635"/>
      <c r="J525" s="20"/>
      <c r="K525" s="616"/>
      <c r="L525" s="617"/>
      <c r="M525" s="616"/>
      <c r="N525" s="617"/>
      <c r="O525" s="625"/>
      <c r="P525" s="626"/>
      <c r="Q525" s="627"/>
      <c r="R525" s="628"/>
      <c r="S525" s="629"/>
    </row>
    <row r="526" spans="2:19" customFormat="1" ht="15.95" customHeight="1" x14ac:dyDescent="0.15">
      <c r="B526" s="636"/>
      <c r="C526" s="637"/>
      <c r="D526" s="676" t="s">
        <v>194</v>
      </c>
      <c r="E526" s="637"/>
      <c r="F526" s="623"/>
      <c r="G526" s="677"/>
      <c r="H526" s="678"/>
      <c r="I526" s="679"/>
      <c r="J526" s="21" t="s">
        <v>164</v>
      </c>
      <c r="K526" s="671"/>
      <c r="L526" s="672"/>
      <c r="M526" s="671">
        <f>ROUNDDOWN(H526*K526,0)</f>
        <v>0</v>
      </c>
      <c r="N526" s="672"/>
      <c r="O526" s="680"/>
      <c r="P526" s="674"/>
      <c r="Q526" s="675"/>
      <c r="R526" s="623"/>
      <c r="S526" s="624"/>
    </row>
    <row r="527" spans="2:19" customFormat="1" ht="15.95" customHeight="1" x14ac:dyDescent="0.15">
      <c r="B527" s="663"/>
      <c r="C527" s="664"/>
      <c r="D527" s="665"/>
      <c r="E527" s="664"/>
      <c r="F527" s="665"/>
      <c r="G527" s="664"/>
      <c r="H527" s="658"/>
      <c r="I527" s="659"/>
      <c r="J527" s="20"/>
      <c r="K527" s="658"/>
      <c r="L527" s="659"/>
      <c r="M527" s="616"/>
      <c r="N527" s="617"/>
      <c r="O527" s="625"/>
      <c r="P527" s="626"/>
      <c r="Q527" s="627"/>
      <c r="R527" s="628"/>
      <c r="S527" s="629"/>
    </row>
    <row r="528" spans="2:19" customFormat="1" ht="15.95" customHeight="1" x14ac:dyDescent="0.15">
      <c r="B528" s="636" t="s">
        <v>195</v>
      </c>
      <c r="C528" s="637"/>
      <c r="D528" s="638"/>
      <c r="E528" s="637"/>
      <c r="F528" s="638"/>
      <c r="G528" s="637"/>
      <c r="H528" s="639">
        <v>1</v>
      </c>
      <c r="I528" s="640"/>
      <c r="J528" s="21" t="s">
        <v>75</v>
      </c>
      <c r="K528" s="684" t="s">
        <v>196</v>
      </c>
      <c r="L528" s="619"/>
      <c r="M528" s="671">
        <f>ROUNDDOWN(M522*2%,0)</f>
        <v>0</v>
      </c>
      <c r="N528" s="672"/>
      <c r="O528" s="680"/>
      <c r="P528" s="674"/>
      <c r="Q528" s="675"/>
      <c r="R528" s="623"/>
      <c r="S528" s="624"/>
    </row>
    <row r="529" spans="2:19" customFormat="1" ht="15.95" customHeight="1" x14ac:dyDescent="0.15">
      <c r="B529" s="663"/>
      <c r="C529" s="664"/>
      <c r="D529" s="665"/>
      <c r="E529" s="664"/>
      <c r="F529" s="665"/>
      <c r="G529" s="664"/>
      <c r="H529" s="666"/>
      <c r="I529" s="667"/>
      <c r="J529" s="20"/>
      <c r="K529" s="658"/>
      <c r="L529" s="659"/>
      <c r="M529" s="616"/>
      <c r="N529" s="617"/>
      <c r="O529" s="625"/>
      <c r="P529" s="626"/>
      <c r="Q529" s="627"/>
      <c r="R529" s="628"/>
      <c r="S529" s="629"/>
    </row>
    <row r="530" spans="2:19" customFormat="1" ht="15.95" customHeight="1" x14ac:dyDescent="0.15">
      <c r="B530" s="636" t="s">
        <v>197</v>
      </c>
      <c r="C530" s="637"/>
      <c r="D530" s="638"/>
      <c r="E530" s="637"/>
      <c r="F530" s="638"/>
      <c r="G530" s="637"/>
      <c r="H530" s="639">
        <v>1</v>
      </c>
      <c r="I530" s="640"/>
      <c r="J530" s="21" t="s">
        <v>74</v>
      </c>
      <c r="K530" s="684" t="s">
        <v>198</v>
      </c>
      <c r="L530" s="619"/>
      <c r="M530" s="671">
        <f>ROUNDDOWN(M522*1%,0)</f>
        <v>0</v>
      </c>
      <c r="N530" s="672"/>
      <c r="O530" s="680"/>
      <c r="P530" s="674"/>
      <c r="Q530" s="675"/>
      <c r="R530" s="623"/>
      <c r="S530" s="624"/>
    </row>
    <row r="531" spans="2:19" customFormat="1" ht="15.95" customHeight="1" x14ac:dyDescent="0.15">
      <c r="B531" s="630"/>
      <c r="C531" s="631"/>
      <c r="D531" s="632"/>
      <c r="E531" s="631"/>
      <c r="F531" s="628"/>
      <c r="G531" s="633"/>
      <c r="H531" s="634"/>
      <c r="I531" s="635"/>
      <c r="J531" s="20"/>
      <c r="K531" s="616"/>
      <c r="L531" s="617"/>
      <c r="M531" s="616"/>
      <c r="N531" s="617"/>
      <c r="O531" s="625"/>
      <c r="P531" s="626"/>
      <c r="Q531" s="627"/>
      <c r="R531" s="628"/>
      <c r="S531" s="629"/>
    </row>
    <row r="532" spans="2:19" customFormat="1" ht="15.95" customHeight="1" x14ac:dyDescent="0.15">
      <c r="B532" s="636" t="s">
        <v>201</v>
      </c>
      <c r="C532" s="637"/>
      <c r="D532" s="676"/>
      <c r="E532" s="637"/>
      <c r="F532" s="623"/>
      <c r="G532" s="677"/>
      <c r="H532" s="678"/>
      <c r="I532" s="679"/>
      <c r="J532" s="21"/>
      <c r="K532" s="671"/>
      <c r="L532" s="672"/>
      <c r="M532" s="671">
        <f>SUM(M523:N530)</f>
        <v>0</v>
      </c>
      <c r="N532" s="672"/>
      <c r="O532" s="680"/>
      <c r="P532" s="674"/>
      <c r="Q532" s="675"/>
      <c r="R532" s="623"/>
      <c r="S532" s="624"/>
    </row>
    <row r="533" spans="2:19" customFormat="1" ht="15.95" customHeight="1" x14ac:dyDescent="0.15">
      <c r="B533" s="630"/>
      <c r="C533" s="631"/>
      <c r="D533" s="632"/>
      <c r="E533" s="631"/>
      <c r="F533" s="628"/>
      <c r="G533" s="633"/>
      <c r="H533" s="616"/>
      <c r="I533" s="617"/>
      <c r="J533" s="20"/>
      <c r="K533" s="616"/>
      <c r="L533" s="617"/>
      <c r="M533" s="616"/>
      <c r="N533" s="617"/>
      <c r="O533" s="625"/>
      <c r="P533" s="626"/>
      <c r="Q533" s="627"/>
      <c r="R533" s="628"/>
      <c r="S533" s="629"/>
    </row>
    <row r="534" spans="2:19" customFormat="1" ht="15.95" customHeight="1" x14ac:dyDescent="0.15">
      <c r="B534" s="636"/>
      <c r="C534" s="637"/>
      <c r="D534" s="676"/>
      <c r="E534" s="637"/>
      <c r="F534" s="623"/>
      <c r="G534" s="677"/>
      <c r="H534" s="671"/>
      <c r="I534" s="672"/>
      <c r="J534" s="21"/>
      <c r="K534" s="671"/>
      <c r="L534" s="672"/>
      <c r="M534" s="671">
        <f>ROUNDDOWN(H534*K534,0)</f>
        <v>0</v>
      </c>
      <c r="N534" s="672"/>
      <c r="O534" s="680"/>
      <c r="P534" s="674"/>
      <c r="Q534" s="675"/>
      <c r="R534" s="623"/>
      <c r="S534" s="624"/>
    </row>
    <row r="535" spans="2:19" customFormat="1" ht="15.95" customHeight="1" x14ac:dyDescent="0.15">
      <c r="B535" s="630"/>
      <c r="C535" s="631"/>
      <c r="D535" s="632"/>
      <c r="E535" s="631"/>
      <c r="F535" s="628"/>
      <c r="G535" s="633"/>
      <c r="H535" s="634"/>
      <c r="I535" s="635"/>
      <c r="J535" s="20"/>
      <c r="K535" s="616"/>
      <c r="L535" s="617"/>
      <c r="M535" s="616"/>
      <c r="N535" s="617"/>
      <c r="O535" s="625"/>
      <c r="P535" s="626"/>
      <c r="Q535" s="627"/>
      <c r="R535" s="628"/>
      <c r="S535" s="629"/>
    </row>
    <row r="536" spans="2:19" customFormat="1" ht="15.95" customHeight="1" x14ac:dyDescent="0.15">
      <c r="B536" s="636"/>
      <c r="C536" s="637"/>
      <c r="D536" s="676"/>
      <c r="E536" s="637"/>
      <c r="F536" s="623"/>
      <c r="G536" s="677"/>
      <c r="H536" s="678"/>
      <c r="I536" s="679"/>
      <c r="J536" s="23"/>
      <c r="K536" s="671"/>
      <c r="L536" s="672"/>
      <c r="M536" s="671"/>
      <c r="N536" s="672"/>
      <c r="O536" s="673"/>
      <c r="P536" s="674"/>
      <c r="Q536" s="675"/>
      <c r="R536" s="623"/>
      <c r="S536" s="624"/>
    </row>
    <row r="537" spans="2:19" customFormat="1" ht="15.95" customHeight="1" x14ac:dyDescent="0.15">
      <c r="B537" s="630"/>
      <c r="C537" s="631"/>
      <c r="D537" s="632"/>
      <c r="E537" s="631"/>
      <c r="F537" s="628"/>
      <c r="G537" s="633"/>
      <c r="H537" s="616"/>
      <c r="I537" s="617"/>
      <c r="J537" s="20"/>
      <c r="K537" s="616"/>
      <c r="L537" s="617"/>
      <c r="M537" s="616"/>
      <c r="N537" s="617"/>
      <c r="O537" s="625"/>
      <c r="P537" s="626"/>
      <c r="Q537" s="627"/>
      <c r="R537" s="628"/>
      <c r="S537" s="629"/>
    </row>
    <row r="538" spans="2:19" customFormat="1" ht="15.95" customHeight="1" x14ac:dyDescent="0.15">
      <c r="B538" s="636"/>
      <c r="C538" s="637"/>
      <c r="D538" s="676"/>
      <c r="E538" s="637"/>
      <c r="F538" s="623"/>
      <c r="G538" s="677"/>
      <c r="H538" s="671"/>
      <c r="I538" s="672"/>
      <c r="J538" s="21"/>
      <c r="K538" s="671"/>
      <c r="L538" s="672"/>
      <c r="M538" s="671">
        <f>H538*K538</f>
        <v>0</v>
      </c>
      <c r="N538" s="672"/>
      <c r="O538" s="680"/>
      <c r="P538" s="674"/>
      <c r="Q538" s="675"/>
      <c r="R538" s="623"/>
      <c r="S538" s="624"/>
    </row>
    <row r="539" spans="2:19" customFormat="1" ht="15.95" customHeight="1" x14ac:dyDescent="0.15">
      <c r="B539" s="630"/>
      <c r="C539" s="631"/>
      <c r="D539" s="632"/>
      <c r="E539" s="631"/>
      <c r="F539" s="628"/>
      <c r="G539" s="633"/>
      <c r="H539" s="616"/>
      <c r="I539" s="617"/>
      <c r="J539" s="20"/>
      <c r="K539" s="616"/>
      <c r="L539" s="617"/>
      <c r="M539" s="616"/>
      <c r="N539" s="617"/>
      <c r="O539" s="625"/>
      <c r="P539" s="626"/>
      <c r="Q539" s="627"/>
      <c r="R539" s="628"/>
      <c r="S539" s="629"/>
    </row>
    <row r="540" spans="2:19" customFormat="1" ht="15.95" customHeight="1" x14ac:dyDescent="0.15">
      <c r="B540" s="636"/>
      <c r="C540" s="637"/>
      <c r="D540" s="676"/>
      <c r="E540" s="637"/>
      <c r="F540" s="623"/>
      <c r="G540" s="677"/>
      <c r="H540" s="671"/>
      <c r="I540" s="672"/>
      <c r="J540" s="21"/>
      <c r="K540" s="671"/>
      <c r="L540" s="672"/>
      <c r="M540" s="671">
        <f>H540*K540</f>
        <v>0</v>
      </c>
      <c r="N540" s="672"/>
      <c r="O540" s="680"/>
      <c r="P540" s="674"/>
      <c r="Q540" s="675"/>
      <c r="R540" s="623"/>
      <c r="S540" s="624"/>
    </row>
    <row r="541" spans="2:19" customFormat="1" ht="15.95" customHeight="1" x14ac:dyDescent="0.15">
      <c r="B541" s="630"/>
      <c r="C541" s="631"/>
      <c r="D541" s="632"/>
      <c r="E541" s="631"/>
      <c r="F541" s="628"/>
      <c r="G541" s="633"/>
      <c r="H541" s="616"/>
      <c r="I541" s="617"/>
      <c r="J541" s="20"/>
      <c r="K541" s="616"/>
      <c r="L541" s="617"/>
      <c r="M541" s="616"/>
      <c r="N541" s="617"/>
      <c r="O541" s="625"/>
      <c r="P541" s="626"/>
      <c r="Q541" s="627"/>
      <c r="R541" s="628"/>
      <c r="S541" s="629"/>
    </row>
    <row r="542" spans="2:19" customFormat="1" ht="15.95" customHeight="1" x14ac:dyDescent="0.15">
      <c r="B542" s="636"/>
      <c r="C542" s="637"/>
      <c r="D542" s="676"/>
      <c r="E542" s="637"/>
      <c r="F542" s="623"/>
      <c r="G542" s="677"/>
      <c r="H542" s="671"/>
      <c r="I542" s="672"/>
      <c r="J542" s="21"/>
      <c r="K542" s="671"/>
      <c r="L542" s="672"/>
      <c r="M542" s="671">
        <f>H542*K542</f>
        <v>0</v>
      </c>
      <c r="N542" s="672"/>
      <c r="O542" s="680"/>
      <c r="P542" s="674"/>
      <c r="Q542" s="675"/>
      <c r="R542" s="623"/>
      <c r="S542" s="624"/>
    </row>
    <row r="543" spans="2:19" customFormat="1" ht="15.95" customHeight="1" x14ac:dyDescent="0.15">
      <c r="B543" s="630"/>
      <c r="C543" s="631"/>
      <c r="D543" s="632"/>
      <c r="E543" s="631"/>
      <c r="F543" s="628"/>
      <c r="G543" s="633"/>
      <c r="H543" s="616"/>
      <c r="I543" s="617"/>
      <c r="J543" s="20"/>
      <c r="K543" s="616"/>
      <c r="L543" s="617"/>
      <c r="M543" s="616"/>
      <c r="N543" s="617"/>
      <c r="O543" s="625"/>
      <c r="P543" s="626"/>
      <c r="Q543" s="627"/>
      <c r="R543" s="628"/>
      <c r="S543" s="629"/>
    </row>
    <row r="544" spans="2:19" customFormat="1" ht="15.95" customHeight="1" thickBot="1" x14ac:dyDescent="0.2">
      <c r="B544" s="652"/>
      <c r="C544" s="653"/>
      <c r="D544" s="654"/>
      <c r="E544" s="653"/>
      <c r="F544" s="650"/>
      <c r="G544" s="655"/>
      <c r="H544" s="645"/>
      <c r="I544" s="646"/>
      <c r="J544" s="22"/>
      <c r="K544" s="643"/>
      <c r="L544" s="644"/>
      <c r="M544" s="645"/>
      <c r="N544" s="646"/>
      <c r="O544" s="647"/>
      <c r="P544" s="648"/>
      <c r="Q544" s="649"/>
      <c r="R544" s="650"/>
      <c r="S544" s="651"/>
    </row>
    <row r="545" spans="2:19" customFormat="1" ht="9.9499999999999993" customHeight="1" x14ac:dyDescent="0.15">
      <c r="H545" s="5"/>
      <c r="I545" s="5"/>
    </row>
    <row r="546" spans="2:19" customFormat="1" ht="14.25" thickBot="1" x14ac:dyDescent="0.2">
      <c r="C546" s="641" t="s">
        <v>6</v>
      </c>
      <c r="D546" s="641"/>
      <c r="E546" s="6"/>
      <c r="F546" s="3"/>
      <c r="H546" s="5"/>
      <c r="I546" s="5"/>
      <c r="P546" s="642" t="s">
        <v>70</v>
      </c>
      <c r="Q546" s="642"/>
      <c r="R546" s="642"/>
      <c r="S546" s="642"/>
    </row>
    <row r="547" spans="2:19" customFormat="1" ht="19.5" customHeight="1" x14ac:dyDescent="0.15">
      <c r="B547" s="12"/>
      <c r="C547" s="13"/>
      <c r="D547" s="13"/>
      <c r="E547" s="14"/>
      <c r="F547" s="15"/>
      <c r="G547" s="689" t="s">
        <v>72</v>
      </c>
      <c r="H547" s="689"/>
      <c r="I547" s="689"/>
      <c r="J547" s="689"/>
      <c r="K547" s="689"/>
      <c r="L547" s="689"/>
      <c r="M547" s="689"/>
      <c r="N547" s="13"/>
      <c r="O547" s="13"/>
      <c r="P547" s="13"/>
      <c r="Q547" s="13"/>
      <c r="R547" s="13"/>
      <c r="S547" s="16"/>
    </row>
    <row r="548" spans="2:19" customFormat="1" ht="15.95" customHeight="1" x14ac:dyDescent="0.15">
      <c r="B548" s="17"/>
      <c r="C548" s="1"/>
      <c r="D548" s="1"/>
      <c r="E548" s="9"/>
      <c r="F548" s="7"/>
      <c r="G548" s="690"/>
      <c r="H548" s="690"/>
      <c r="I548" s="690"/>
      <c r="J548" s="690"/>
      <c r="K548" s="690"/>
      <c r="L548" s="690"/>
      <c r="M548" s="690"/>
      <c r="N548" s="1"/>
      <c r="O548" s="1"/>
      <c r="P548" s="1"/>
      <c r="Q548" s="1"/>
      <c r="R548" s="1"/>
      <c r="S548" s="18"/>
    </row>
    <row r="549" spans="2:19" customFormat="1" ht="15.95" customHeight="1" x14ac:dyDescent="0.3">
      <c r="B549" s="17"/>
      <c r="C549" s="693" t="s">
        <v>7</v>
      </c>
      <c r="D549" s="693"/>
      <c r="E549" s="693"/>
      <c r="F549" s="7"/>
      <c r="G549" s="8"/>
      <c r="H549" s="8"/>
      <c r="I549" s="8"/>
      <c r="J549" s="8"/>
      <c r="K549" s="8"/>
      <c r="L549" s="8"/>
      <c r="M549" s="8"/>
      <c r="N549" s="1"/>
      <c r="O549" s="1"/>
      <c r="P549" s="1"/>
      <c r="Q549" s="1"/>
      <c r="R549" s="1"/>
      <c r="S549" s="18"/>
    </row>
    <row r="550" spans="2:19" customFormat="1" ht="15.95" customHeight="1" x14ac:dyDescent="0.3">
      <c r="B550" s="17"/>
      <c r="C550" s="11"/>
      <c r="D550" s="11"/>
      <c r="E550" s="11"/>
      <c r="F550" s="7"/>
      <c r="G550" s="8"/>
      <c r="H550" s="8"/>
      <c r="I550" s="8"/>
      <c r="J550" s="8"/>
      <c r="K550" s="8"/>
      <c r="L550" s="8"/>
      <c r="M550" s="8"/>
      <c r="N550" s="1"/>
      <c r="O550" s="1"/>
      <c r="P550" s="1"/>
      <c r="Q550" s="1"/>
      <c r="R550" s="1"/>
      <c r="S550" s="18"/>
    </row>
    <row r="551" spans="2:19" customFormat="1" ht="15.95" customHeight="1" x14ac:dyDescent="0.15">
      <c r="B551" s="17"/>
      <c r="C551" s="693" t="s">
        <v>292</v>
      </c>
      <c r="D551" s="693"/>
      <c r="E551" s="693"/>
      <c r="F551" s="1"/>
      <c r="G551" s="1"/>
      <c r="H551" s="4"/>
      <c r="I551" s="4"/>
      <c r="J551" s="1"/>
      <c r="K551" s="1"/>
      <c r="L551" s="1"/>
      <c r="M551" s="1"/>
      <c r="N551" s="1"/>
      <c r="O551" s="1"/>
      <c r="P551" s="10" t="s">
        <v>293</v>
      </c>
      <c r="Q551" s="691" t="s">
        <v>71</v>
      </c>
      <c r="R551" s="691"/>
      <c r="S551" s="18"/>
    </row>
    <row r="552" spans="2:19" customFormat="1" ht="15.95" customHeight="1" x14ac:dyDescent="0.15">
      <c r="B552" s="19"/>
      <c r="C552" s="2"/>
      <c r="D552" s="2"/>
      <c r="E552" s="2"/>
      <c r="F552" s="2"/>
      <c r="G552" s="24"/>
      <c r="H552" s="692"/>
      <c r="I552" s="692"/>
      <c r="J552" s="692"/>
      <c r="K552" s="692"/>
      <c r="L552" s="1"/>
      <c r="M552" s="694"/>
      <c r="N552" s="694"/>
      <c r="O552" s="694"/>
      <c r="P552" s="1"/>
      <c r="Q552" s="1"/>
      <c r="R552" s="1"/>
      <c r="S552" s="18"/>
    </row>
    <row r="553" spans="2:19" customFormat="1" ht="15.95" customHeight="1" x14ac:dyDescent="0.15">
      <c r="B553" s="663" t="s">
        <v>63</v>
      </c>
      <c r="C553" s="695"/>
      <c r="D553" s="698" t="s">
        <v>64</v>
      </c>
      <c r="E553" s="695"/>
      <c r="F553" s="685" t="s">
        <v>65</v>
      </c>
      <c r="G553" s="700"/>
      <c r="H553" s="703" t="s">
        <v>66</v>
      </c>
      <c r="I553" s="704"/>
      <c r="J553" s="664" t="s">
        <v>61</v>
      </c>
      <c r="K553" s="685" t="s">
        <v>67</v>
      </c>
      <c r="L553" s="686"/>
      <c r="M553" s="685" t="s">
        <v>68</v>
      </c>
      <c r="N553" s="686"/>
      <c r="O553" s="685" t="s">
        <v>69</v>
      </c>
      <c r="P553" s="707"/>
      <c r="Q553" s="686"/>
      <c r="R553" s="685" t="s">
        <v>62</v>
      </c>
      <c r="S553" s="687"/>
    </row>
    <row r="554" spans="2:19" customFormat="1" ht="15.95" customHeight="1" x14ac:dyDescent="0.15">
      <c r="B554" s="696"/>
      <c r="C554" s="697"/>
      <c r="D554" s="699"/>
      <c r="E554" s="697"/>
      <c r="F554" s="701"/>
      <c r="G554" s="702"/>
      <c r="H554" s="705"/>
      <c r="I554" s="706"/>
      <c r="J554" s="637"/>
      <c r="K554" s="623"/>
      <c r="L554" s="677"/>
      <c r="M554" s="623"/>
      <c r="N554" s="677"/>
      <c r="O554" s="623"/>
      <c r="P554" s="708"/>
      <c r="Q554" s="677"/>
      <c r="R554" s="623"/>
      <c r="S554" s="688"/>
    </row>
    <row r="555" spans="2:19" customFormat="1" ht="15.95" customHeight="1" x14ac:dyDescent="0.15">
      <c r="B555" s="630"/>
      <c r="C555" s="631"/>
      <c r="D555" s="632"/>
      <c r="E555" s="631"/>
      <c r="F555" s="628"/>
      <c r="G555" s="633"/>
      <c r="H555" s="634"/>
      <c r="I555" s="635"/>
      <c r="J555" s="20"/>
      <c r="K555" s="616"/>
      <c r="L555" s="617"/>
      <c r="M555" s="616"/>
      <c r="N555" s="617"/>
      <c r="O555" s="625"/>
      <c r="P555" s="626"/>
      <c r="Q555" s="627"/>
      <c r="R555" s="628"/>
      <c r="S555" s="629"/>
    </row>
    <row r="556" spans="2:19" customFormat="1" ht="15.95" customHeight="1" x14ac:dyDescent="0.15">
      <c r="B556" s="636" t="s">
        <v>190</v>
      </c>
      <c r="C556" s="637"/>
      <c r="D556" s="676"/>
      <c r="E556" s="637"/>
      <c r="F556" s="623"/>
      <c r="G556" s="677"/>
      <c r="H556" s="678"/>
      <c r="I556" s="679"/>
      <c r="J556" s="21"/>
      <c r="K556" s="716"/>
      <c r="L556" s="717"/>
      <c r="M556" s="671">
        <f>SUM(M557:N562)</f>
        <v>0</v>
      </c>
      <c r="N556" s="672"/>
      <c r="O556" s="680"/>
      <c r="P556" s="674"/>
      <c r="Q556" s="675"/>
      <c r="R556" s="623"/>
      <c r="S556" s="624"/>
    </row>
    <row r="557" spans="2:19" customFormat="1" ht="15.95" customHeight="1" x14ac:dyDescent="0.15">
      <c r="B557" s="630"/>
      <c r="C557" s="631"/>
      <c r="D557" s="632"/>
      <c r="E557" s="631"/>
      <c r="F557" s="628"/>
      <c r="G557" s="633"/>
      <c r="H557" s="634"/>
      <c r="I557" s="635"/>
      <c r="J557" s="20"/>
      <c r="K557" s="616"/>
      <c r="L557" s="617"/>
      <c r="M557" s="616"/>
      <c r="N557" s="617"/>
      <c r="O557" s="625"/>
      <c r="P557" s="626"/>
      <c r="Q557" s="627"/>
      <c r="R557" s="628"/>
      <c r="S557" s="629"/>
    </row>
    <row r="558" spans="2:19" customFormat="1" ht="15.95" customHeight="1" x14ac:dyDescent="0.15">
      <c r="B558" s="636"/>
      <c r="C558" s="637"/>
      <c r="D558" s="676" t="s">
        <v>191</v>
      </c>
      <c r="E558" s="637"/>
      <c r="F558" s="623"/>
      <c r="G558" s="677"/>
      <c r="H558" s="678"/>
      <c r="I558" s="679"/>
      <c r="J558" s="21" t="s">
        <v>73</v>
      </c>
      <c r="K558" s="671"/>
      <c r="L558" s="672"/>
      <c r="M558" s="671">
        <f>ROUNDDOWN(H558*K558,0)</f>
        <v>0</v>
      </c>
      <c r="N558" s="672"/>
      <c r="O558" s="680"/>
      <c r="P558" s="674"/>
      <c r="Q558" s="675"/>
      <c r="R558" s="623"/>
      <c r="S558" s="624"/>
    </row>
    <row r="559" spans="2:19" customFormat="1" ht="15.95" customHeight="1" x14ac:dyDescent="0.15">
      <c r="B559" s="630"/>
      <c r="C559" s="631"/>
      <c r="D559" s="632"/>
      <c r="E559" s="631"/>
      <c r="F559" s="628"/>
      <c r="G559" s="633"/>
      <c r="H559" s="634"/>
      <c r="I559" s="635"/>
      <c r="J559" s="20"/>
      <c r="K559" s="616"/>
      <c r="L559" s="617"/>
      <c r="M559" s="616"/>
      <c r="N559" s="617"/>
      <c r="O559" s="625"/>
      <c r="P559" s="626"/>
      <c r="Q559" s="627"/>
      <c r="R559" s="628"/>
      <c r="S559" s="629"/>
    </row>
    <row r="560" spans="2:19" customFormat="1" ht="15.95" customHeight="1" x14ac:dyDescent="0.15">
      <c r="B560" s="636"/>
      <c r="C560" s="637"/>
      <c r="D560" s="676" t="s">
        <v>192</v>
      </c>
      <c r="E560" s="637"/>
      <c r="F560" s="623"/>
      <c r="G560" s="677"/>
      <c r="H560" s="678"/>
      <c r="I560" s="679"/>
      <c r="J560" s="21" t="s">
        <v>193</v>
      </c>
      <c r="K560" s="671"/>
      <c r="L560" s="672"/>
      <c r="M560" s="671">
        <f>ROUNDDOWN(H560*K560,0)</f>
        <v>0</v>
      </c>
      <c r="N560" s="672"/>
      <c r="O560" s="680"/>
      <c r="P560" s="674"/>
      <c r="Q560" s="675"/>
      <c r="R560" s="623"/>
      <c r="S560" s="624"/>
    </row>
    <row r="561" spans="2:20" customFormat="1" ht="15.95" customHeight="1" x14ac:dyDescent="0.15">
      <c r="B561" s="630"/>
      <c r="C561" s="631"/>
      <c r="D561" s="632"/>
      <c r="E561" s="631"/>
      <c r="F561" s="628"/>
      <c r="G561" s="633"/>
      <c r="H561" s="634"/>
      <c r="I561" s="635"/>
      <c r="J561" s="20"/>
      <c r="K561" s="616"/>
      <c r="L561" s="617"/>
      <c r="M561" s="616"/>
      <c r="N561" s="617"/>
      <c r="O561" s="625"/>
      <c r="P561" s="626"/>
      <c r="Q561" s="627"/>
      <c r="R561" s="628"/>
      <c r="S561" s="629"/>
    </row>
    <row r="562" spans="2:20" customFormat="1" ht="15.95" customHeight="1" x14ac:dyDescent="0.15">
      <c r="B562" s="636"/>
      <c r="C562" s="637"/>
      <c r="D562" s="676" t="s">
        <v>194</v>
      </c>
      <c r="E562" s="637"/>
      <c r="F562" s="623"/>
      <c r="G562" s="677"/>
      <c r="H562" s="678"/>
      <c r="I562" s="679"/>
      <c r="J562" s="21" t="s">
        <v>164</v>
      </c>
      <c r="K562" s="671"/>
      <c r="L562" s="672"/>
      <c r="M562" s="671">
        <f>ROUNDDOWN(H562*K562,0)</f>
        <v>0</v>
      </c>
      <c r="N562" s="672"/>
      <c r="O562" s="680"/>
      <c r="P562" s="674"/>
      <c r="Q562" s="675"/>
      <c r="R562" s="623"/>
      <c r="S562" s="624"/>
    </row>
    <row r="563" spans="2:20" customFormat="1" ht="15.95" customHeight="1" x14ac:dyDescent="0.15">
      <c r="B563" s="663"/>
      <c r="C563" s="664"/>
      <c r="D563" s="665"/>
      <c r="E563" s="664"/>
      <c r="F563" s="665"/>
      <c r="G563" s="664"/>
      <c r="H563" s="666"/>
      <c r="I563" s="667"/>
      <c r="J563" s="20"/>
      <c r="K563" s="658"/>
      <c r="L563" s="659"/>
      <c r="M563" s="658"/>
      <c r="N563" s="659"/>
      <c r="O563" s="660"/>
      <c r="P563" s="661"/>
      <c r="Q563" s="662"/>
      <c r="R563" s="665"/>
      <c r="S563" s="713"/>
    </row>
    <row r="564" spans="2:20" customFormat="1" ht="15.95" customHeight="1" x14ac:dyDescent="0.15">
      <c r="B564" s="636" t="s">
        <v>209</v>
      </c>
      <c r="C564" s="637"/>
      <c r="D564" s="638" t="s">
        <v>83</v>
      </c>
      <c r="E564" s="637"/>
      <c r="F564" s="638"/>
      <c r="G564" s="637"/>
      <c r="H564" s="639"/>
      <c r="I564" s="640"/>
      <c r="J564" s="21" t="s">
        <v>166</v>
      </c>
      <c r="K564" s="618"/>
      <c r="L564" s="619"/>
      <c r="M564" s="671">
        <f>ROUNDDOWN(H564*K564,0)</f>
        <v>0</v>
      </c>
      <c r="N564" s="672"/>
      <c r="O564" s="620"/>
      <c r="P564" s="621"/>
      <c r="Q564" s="622"/>
      <c r="R564" s="638"/>
      <c r="S564" s="714"/>
    </row>
    <row r="565" spans="2:20" customFormat="1" ht="15.95" customHeight="1" x14ac:dyDescent="0.15">
      <c r="B565" s="663"/>
      <c r="C565" s="664"/>
      <c r="D565" s="665"/>
      <c r="E565" s="664"/>
      <c r="F565" s="665"/>
      <c r="G565" s="664"/>
      <c r="H565" s="666"/>
      <c r="I565" s="667"/>
      <c r="J565" s="20"/>
      <c r="K565" s="658"/>
      <c r="L565" s="659"/>
      <c r="M565" s="658"/>
      <c r="N565" s="659"/>
      <c r="O565" s="660"/>
      <c r="P565" s="661"/>
      <c r="Q565" s="662"/>
      <c r="R565" s="665"/>
      <c r="S565" s="713"/>
    </row>
    <row r="566" spans="2:20" customFormat="1" ht="15.95" customHeight="1" x14ac:dyDescent="0.15">
      <c r="B566" s="636" t="s">
        <v>195</v>
      </c>
      <c r="C566" s="637"/>
      <c r="D566" s="638"/>
      <c r="E566" s="637"/>
      <c r="F566" s="638"/>
      <c r="G566" s="637"/>
      <c r="H566" s="639">
        <v>1</v>
      </c>
      <c r="I566" s="640"/>
      <c r="J566" s="21" t="s">
        <v>75</v>
      </c>
      <c r="K566" s="684" t="s">
        <v>196</v>
      </c>
      <c r="L566" s="619"/>
      <c r="M566" s="618">
        <f>ROUNDDOWN(M556*3%,0)</f>
        <v>0</v>
      </c>
      <c r="N566" s="619"/>
      <c r="O566" s="620"/>
      <c r="P566" s="621"/>
      <c r="Q566" s="622"/>
      <c r="R566" s="638"/>
      <c r="S566" s="714"/>
    </row>
    <row r="567" spans="2:20" customFormat="1" ht="15.95" customHeight="1" x14ac:dyDescent="0.15">
      <c r="B567" s="663"/>
      <c r="C567" s="664"/>
      <c r="D567" s="665"/>
      <c r="E567" s="664"/>
      <c r="F567" s="665"/>
      <c r="G567" s="664"/>
      <c r="H567" s="666"/>
      <c r="I567" s="667"/>
      <c r="J567" s="20"/>
      <c r="K567" s="658"/>
      <c r="L567" s="659"/>
      <c r="M567" s="711"/>
      <c r="N567" s="712"/>
      <c r="O567" s="681"/>
      <c r="P567" s="682"/>
      <c r="Q567" s="683"/>
      <c r="R567" s="628"/>
      <c r="S567" s="629"/>
    </row>
    <row r="568" spans="2:20" customFormat="1" ht="15.95" customHeight="1" x14ac:dyDescent="0.15">
      <c r="B568" s="636" t="s">
        <v>197</v>
      </c>
      <c r="C568" s="637"/>
      <c r="D568" s="638"/>
      <c r="E568" s="637"/>
      <c r="F568" s="638"/>
      <c r="G568" s="637"/>
      <c r="H568" s="639">
        <v>1</v>
      </c>
      <c r="I568" s="640"/>
      <c r="J568" s="21" t="s">
        <v>74</v>
      </c>
      <c r="K568" s="684" t="s">
        <v>198</v>
      </c>
      <c r="L568" s="619"/>
      <c r="M568" s="709">
        <f>ROUNDDOWN(M556*6%,0)</f>
        <v>0</v>
      </c>
      <c r="N568" s="710"/>
      <c r="O568" s="620"/>
      <c r="P568" s="621"/>
      <c r="Q568" s="622"/>
      <c r="R568" s="623"/>
      <c r="S568" s="624"/>
    </row>
    <row r="569" spans="2:20" customFormat="1" ht="15.95" customHeight="1" x14ac:dyDescent="0.15">
      <c r="B569" s="663"/>
      <c r="C569" s="664"/>
      <c r="D569" s="665"/>
      <c r="E569" s="664"/>
      <c r="F569" s="665"/>
      <c r="G569" s="664"/>
      <c r="H569" s="666"/>
      <c r="I569" s="667"/>
      <c r="J569" s="20"/>
      <c r="K569" s="658"/>
      <c r="L569" s="659"/>
      <c r="M569" s="658"/>
      <c r="N569" s="659"/>
      <c r="O569" s="681"/>
      <c r="P569" s="682"/>
      <c r="Q569" s="683"/>
      <c r="R569" s="628"/>
      <c r="S569" s="629"/>
    </row>
    <row r="570" spans="2:20" customFormat="1" ht="15.95" customHeight="1" x14ac:dyDescent="0.15">
      <c r="B570" s="636" t="s">
        <v>199</v>
      </c>
      <c r="C570" s="637"/>
      <c r="D570" s="638"/>
      <c r="E570" s="637"/>
      <c r="F570" s="638"/>
      <c r="G570" s="637"/>
      <c r="H570" s="639">
        <v>1</v>
      </c>
      <c r="I570" s="640"/>
      <c r="J570" s="21" t="s">
        <v>169</v>
      </c>
      <c r="K570" s="684" t="s">
        <v>200</v>
      </c>
      <c r="L570" s="619"/>
      <c r="M570" s="618">
        <f>ROUNDDOWN((M556+M564+M566)*0.07,0)</f>
        <v>0</v>
      </c>
      <c r="N570" s="619"/>
      <c r="O570" s="668"/>
      <c r="P570" s="669"/>
      <c r="Q570" s="670"/>
      <c r="R570" s="623"/>
      <c r="S570" s="624"/>
      <c r="T570" s="5">
        <f>M556+M564+M566</f>
        <v>0</v>
      </c>
    </row>
    <row r="571" spans="2:20" customFormat="1" ht="15.95" customHeight="1" x14ac:dyDescent="0.15">
      <c r="B571" s="630"/>
      <c r="C571" s="631"/>
      <c r="D571" s="632"/>
      <c r="E571" s="631"/>
      <c r="F571" s="628"/>
      <c r="G571" s="633"/>
      <c r="H571" s="634"/>
      <c r="I571" s="635"/>
      <c r="J571" s="20"/>
      <c r="K571" s="616"/>
      <c r="L571" s="617"/>
      <c r="M571" s="616"/>
      <c r="N571" s="617"/>
      <c r="O571" s="625"/>
      <c r="P571" s="626"/>
      <c r="Q571" s="627"/>
      <c r="R571" s="628"/>
      <c r="S571" s="629"/>
    </row>
    <row r="572" spans="2:20" customFormat="1" ht="15.95" customHeight="1" x14ac:dyDescent="0.15">
      <c r="B572" s="636" t="s">
        <v>201</v>
      </c>
      <c r="C572" s="637"/>
      <c r="D572" s="676"/>
      <c r="E572" s="637"/>
      <c r="F572" s="623"/>
      <c r="G572" s="677"/>
      <c r="H572" s="678"/>
      <c r="I572" s="679"/>
      <c r="J572" s="21"/>
      <c r="K572" s="671"/>
      <c r="L572" s="672"/>
      <c r="M572" s="671">
        <f>SUM(M557:N570)</f>
        <v>0</v>
      </c>
      <c r="N572" s="672"/>
      <c r="O572" s="680"/>
      <c r="P572" s="674"/>
      <c r="Q572" s="675"/>
      <c r="R572" s="623"/>
      <c r="S572" s="624"/>
    </row>
    <row r="573" spans="2:20" customFormat="1" ht="15.95" customHeight="1" x14ac:dyDescent="0.15">
      <c r="B573" s="630"/>
      <c r="C573" s="631"/>
      <c r="D573" s="632"/>
      <c r="E573" s="631"/>
      <c r="F573" s="628"/>
      <c r="G573" s="633"/>
      <c r="H573" s="634"/>
      <c r="I573" s="635"/>
      <c r="J573" s="20"/>
      <c r="K573" s="616"/>
      <c r="L573" s="617"/>
      <c r="M573" s="616"/>
      <c r="N573" s="617"/>
      <c r="O573" s="625"/>
      <c r="P573" s="626"/>
      <c r="Q573" s="627"/>
      <c r="R573" s="628"/>
      <c r="S573" s="629"/>
    </row>
    <row r="574" spans="2:20" customFormat="1" ht="15.95" customHeight="1" x14ac:dyDescent="0.15">
      <c r="B574" s="636"/>
      <c r="C574" s="637"/>
      <c r="D574" s="676"/>
      <c r="E574" s="637"/>
      <c r="F574" s="623"/>
      <c r="G574" s="677"/>
      <c r="H574" s="678"/>
      <c r="I574" s="679"/>
      <c r="J574" s="21"/>
      <c r="K574" s="671"/>
      <c r="L574" s="672"/>
      <c r="M574" s="671"/>
      <c r="N574" s="672"/>
      <c r="O574" s="673"/>
      <c r="P574" s="674"/>
      <c r="Q574" s="675"/>
      <c r="R574" s="623"/>
      <c r="S574" s="624"/>
    </row>
    <row r="575" spans="2:20" customFormat="1" ht="15.95" customHeight="1" x14ac:dyDescent="0.15">
      <c r="B575" s="663"/>
      <c r="C575" s="664"/>
      <c r="D575" s="665"/>
      <c r="E575" s="664"/>
      <c r="F575" s="665"/>
      <c r="G575" s="664"/>
      <c r="H575" s="666"/>
      <c r="I575" s="667"/>
      <c r="J575" s="20"/>
      <c r="K575" s="658"/>
      <c r="L575" s="659"/>
      <c r="M575" s="658"/>
      <c r="N575" s="659"/>
      <c r="O575" s="660"/>
      <c r="P575" s="661"/>
      <c r="Q575" s="662"/>
      <c r="R575" s="628"/>
      <c r="S575" s="629"/>
    </row>
    <row r="576" spans="2:20" customFormat="1" ht="15.95" customHeight="1" x14ac:dyDescent="0.15">
      <c r="B576" s="636"/>
      <c r="C576" s="637"/>
      <c r="D576" s="638"/>
      <c r="E576" s="637"/>
      <c r="F576" s="638"/>
      <c r="G576" s="637"/>
      <c r="H576" s="639"/>
      <c r="I576" s="640"/>
      <c r="J576" s="21"/>
      <c r="K576" s="618"/>
      <c r="L576" s="619"/>
      <c r="M576" s="709"/>
      <c r="N576" s="710"/>
      <c r="O576" s="620"/>
      <c r="P576" s="621"/>
      <c r="Q576" s="622"/>
      <c r="R576" s="623"/>
      <c r="S576" s="624"/>
    </row>
    <row r="577" spans="2:19" customFormat="1" ht="15.95" customHeight="1" x14ac:dyDescent="0.15">
      <c r="B577" s="630"/>
      <c r="C577" s="631"/>
      <c r="D577" s="632"/>
      <c r="E577" s="631"/>
      <c r="F577" s="628"/>
      <c r="G577" s="633"/>
      <c r="H577" s="634"/>
      <c r="I577" s="635"/>
      <c r="J577" s="20"/>
      <c r="K577" s="616"/>
      <c r="L577" s="617"/>
      <c r="M577" s="616"/>
      <c r="N577" s="617"/>
      <c r="O577" s="625"/>
      <c r="P577" s="626"/>
      <c r="Q577" s="627"/>
      <c r="R577" s="628"/>
      <c r="S577" s="629"/>
    </row>
    <row r="578" spans="2:19" customFormat="1" ht="15.95" customHeight="1" thickBot="1" x14ac:dyDescent="0.2">
      <c r="B578" s="652"/>
      <c r="C578" s="653"/>
      <c r="D578" s="654"/>
      <c r="E578" s="653"/>
      <c r="F578" s="650"/>
      <c r="G578" s="655"/>
      <c r="H578" s="656"/>
      <c r="I578" s="657"/>
      <c r="J578" s="22"/>
      <c r="K578" s="643"/>
      <c r="L578" s="644"/>
      <c r="M578" s="645"/>
      <c r="N578" s="646"/>
      <c r="O578" s="647"/>
      <c r="P578" s="648"/>
      <c r="Q578" s="649"/>
      <c r="R578" s="650"/>
      <c r="S578" s="651"/>
    </row>
    <row r="579" spans="2:19" customFormat="1" ht="9.9499999999999993" customHeight="1" x14ac:dyDescent="0.15">
      <c r="H579" s="5"/>
      <c r="I579" s="5"/>
    </row>
    <row r="580" spans="2:19" customFormat="1" ht="14.25" thickBot="1" x14ac:dyDescent="0.2">
      <c r="C580" s="641" t="s">
        <v>8</v>
      </c>
      <c r="D580" s="641"/>
      <c r="E580" s="6"/>
      <c r="F580" s="3"/>
      <c r="H580" s="5"/>
      <c r="I580" s="5"/>
      <c r="P580" s="642" t="s">
        <v>70</v>
      </c>
      <c r="Q580" s="642"/>
      <c r="R580" s="642"/>
      <c r="S580" s="642"/>
    </row>
    <row r="581" spans="2:19" customFormat="1" ht="20.100000000000001" customHeight="1" x14ac:dyDescent="0.15">
      <c r="B581" s="12"/>
      <c r="C581" s="13"/>
      <c r="D581" s="13"/>
      <c r="E581" s="14"/>
      <c r="F581" s="15"/>
      <c r="G581" s="689" t="s">
        <v>72</v>
      </c>
      <c r="H581" s="689"/>
      <c r="I581" s="689"/>
      <c r="J581" s="689"/>
      <c r="K581" s="689"/>
      <c r="L581" s="689"/>
      <c r="M581" s="689"/>
      <c r="N581" s="13"/>
      <c r="O581" s="13"/>
      <c r="P581" s="13"/>
      <c r="Q581" s="13"/>
      <c r="R581" s="13"/>
      <c r="S581" s="16"/>
    </row>
    <row r="582" spans="2:19" customFormat="1" ht="15.95" customHeight="1" x14ac:dyDescent="0.15">
      <c r="B582" s="17"/>
      <c r="C582" s="1"/>
      <c r="D582" s="1"/>
      <c r="E582" s="9"/>
      <c r="F582" s="7"/>
      <c r="G582" s="690"/>
      <c r="H582" s="690"/>
      <c r="I582" s="690"/>
      <c r="J582" s="690"/>
      <c r="K582" s="690"/>
      <c r="L582" s="690"/>
      <c r="M582" s="690"/>
      <c r="N582" s="1"/>
      <c r="O582" s="1"/>
      <c r="P582" s="1"/>
      <c r="Q582" s="1"/>
      <c r="R582" s="1"/>
      <c r="S582" s="18"/>
    </row>
    <row r="583" spans="2:19" customFormat="1" ht="15.95" customHeight="1" x14ac:dyDescent="0.3">
      <c r="B583" s="17"/>
      <c r="C583" s="693" t="s">
        <v>9</v>
      </c>
      <c r="D583" s="693"/>
      <c r="E583" s="693"/>
      <c r="F583" s="7"/>
      <c r="G583" s="8"/>
      <c r="H583" s="8"/>
      <c r="I583" s="8"/>
      <c r="J583" s="8"/>
      <c r="K583" s="8"/>
      <c r="L583" s="8"/>
      <c r="M583" s="8"/>
      <c r="N583" s="1"/>
      <c r="O583" s="1"/>
      <c r="P583" s="1"/>
      <c r="Q583" s="1"/>
      <c r="R583" s="1"/>
      <c r="S583" s="18"/>
    </row>
    <row r="584" spans="2:19" customFormat="1" ht="15.95" customHeight="1" x14ac:dyDescent="0.3">
      <c r="B584" s="17"/>
      <c r="C584" s="11"/>
      <c r="D584" s="11"/>
      <c r="E584" s="11"/>
      <c r="F584" s="7"/>
      <c r="G584" s="8"/>
      <c r="H584" s="8"/>
      <c r="I584" s="8"/>
      <c r="J584" s="8"/>
      <c r="K584" s="8"/>
      <c r="L584" s="8"/>
      <c r="M584" s="8"/>
      <c r="N584" s="1"/>
      <c r="O584" s="1"/>
      <c r="P584" s="1"/>
      <c r="Q584" s="1"/>
      <c r="R584" s="1"/>
      <c r="S584" s="18"/>
    </row>
    <row r="585" spans="2:19" customFormat="1" ht="15.95" customHeight="1" x14ac:dyDescent="0.15">
      <c r="B585" s="17"/>
      <c r="C585" s="693" t="s">
        <v>292</v>
      </c>
      <c r="D585" s="693"/>
      <c r="E585" s="693"/>
      <c r="F585" s="1"/>
      <c r="G585" s="1"/>
      <c r="H585" s="4"/>
      <c r="I585" s="4"/>
      <c r="J585" s="1"/>
      <c r="K585" s="1"/>
      <c r="L585" s="1"/>
      <c r="M585" s="1"/>
      <c r="N585" s="1"/>
      <c r="O585" s="1"/>
      <c r="P585" s="10" t="s">
        <v>293</v>
      </c>
      <c r="Q585" s="691" t="s">
        <v>71</v>
      </c>
      <c r="R585" s="691"/>
      <c r="S585" s="18"/>
    </row>
    <row r="586" spans="2:19" customFormat="1" ht="15.95" customHeight="1" x14ac:dyDescent="0.15">
      <c r="B586" s="19"/>
      <c r="C586" s="2"/>
      <c r="D586" s="2"/>
      <c r="E586" s="2"/>
      <c r="F586" s="2"/>
      <c r="G586" s="24"/>
      <c r="H586" s="692"/>
      <c r="I586" s="692"/>
      <c r="J586" s="692"/>
      <c r="K586" s="692"/>
      <c r="L586" s="1"/>
      <c r="M586" s="694"/>
      <c r="N586" s="694"/>
      <c r="O586" s="694"/>
      <c r="P586" s="1"/>
      <c r="Q586" s="1"/>
      <c r="R586" s="1"/>
      <c r="S586" s="18"/>
    </row>
    <row r="587" spans="2:19" customFormat="1" ht="15.95" customHeight="1" x14ac:dyDescent="0.15">
      <c r="B587" s="663" t="s">
        <v>63</v>
      </c>
      <c r="C587" s="695"/>
      <c r="D587" s="698" t="s">
        <v>64</v>
      </c>
      <c r="E587" s="695"/>
      <c r="F587" s="685" t="s">
        <v>65</v>
      </c>
      <c r="G587" s="700"/>
      <c r="H587" s="703" t="s">
        <v>66</v>
      </c>
      <c r="I587" s="704"/>
      <c r="J587" s="664" t="s">
        <v>61</v>
      </c>
      <c r="K587" s="685" t="s">
        <v>67</v>
      </c>
      <c r="L587" s="686"/>
      <c r="M587" s="685" t="s">
        <v>68</v>
      </c>
      <c r="N587" s="686"/>
      <c r="O587" s="685" t="s">
        <v>69</v>
      </c>
      <c r="P587" s="707"/>
      <c r="Q587" s="686"/>
      <c r="R587" s="685" t="s">
        <v>62</v>
      </c>
      <c r="S587" s="687"/>
    </row>
    <row r="588" spans="2:19" customFormat="1" ht="15.95" customHeight="1" x14ac:dyDescent="0.15">
      <c r="B588" s="696"/>
      <c r="C588" s="697"/>
      <c r="D588" s="699"/>
      <c r="E588" s="697"/>
      <c r="F588" s="701"/>
      <c r="G588" s="702"/>
      <c r="H588" s="705"/>
      <c r="I588" s="706"/>
      <c r="J588" s="637"/>
      <c r="K588" s="623"/>
      <c r="L588" s="677"/>
      <c r="M588" s="623"/>
      <c r="N588" s="677"/>
      <c r="O588" s="623"/>
      <c r="P588" s="708"/>
      <c r="Q588" s="677"/>
      <c r="R588" s="623"/>
      <c r="S588" s="688"/>
    </row>
    <row r="589" spans="2:19" customFormat="1" ht="15.95" customHeight="1" x14ac:dyDescent="0.15">
      <c r="B589" s="630"/>
      <c r="C589" s="631"/>
      <c r="D589" s="632"/>
      <c r="E589" s="631"/>
      <c r="F589" s="628"/>
      <c r="G589" s="633"/>
      <c r="H589" s="634"/>
      <c r="I589" s="635"/>
      <c r="J589" s="20"/>
      <c r="K589" s="616"/>
      <c r="L589" s="617"/>
      <c r="M589" s="616"/>
      <c r="N589" s="617"/>
      <c r="O589" s="625"/>
      <c r="P589" s="626"/>
      <c r="Q589" s="627"/>
      <c r="R589" s="628"/>
      <c r="S589" s="629"/>
    </row>
    <row r="590" spans="2:19" customFormat="1" ht="15.95" customHeight="1" x14ac:dyDescent="0.15">
      <c r="B590" s="636" t="s">
        <v>190</v>
      </c>
      <c r="C590" s="637"/>
      <c r="D590" s="676"/>
      <c r="E590" s="637"/>
      <c r="F590" s="623"/>
      <c r="G590" s="677"/>
      <c r="H590" s="678"/>
      <c r="I590" s="679"/>
      <c r="J590" s="21"/>
      <c r="K590" s="716"/>
      <c r="L590" s="717"/>
      <c r="M590" s="671">
        <f>SUM(M591:N596)</f>
        <v>0</v>
      </c>
      <c r="N590" s="672"/>
      <c r="O590" s="680"/>
      <c r="P590" s="674"/>
      <c r="Q590" s="675"/>
      <c r="R590" s="623"/>
      <c r="S590" s="624"/>
    </row>
    <row r="591" spans="2:19" customFormat="1" ht="15.95" customHeight="1" x14ac:dyDescent="0.15">
      <c r="B591" s="630"/>
      <c r="C591" s="631"/>
      <c r="D591" s="632"/>
      <c r="E591" s="631"/>
      <c r="F591" s="628"/>
      <c r="G591" s="633"/>
      <c r="H591" s="634"/>
      <c r="I591" s="635"/>
      <c r="J591" s="20"/>
      <c r="K591" s="616"/>
      <c r="L591" s="617"/>
      <c r="M591" s="616"/>
      <c r="N591" s="617"/>
      <c r="O591" s="625"/>
      <c r="P591" s="626"/>
      <c r="Q591" s="627"/>
      <c r="R591" s="628"/>
      <c r="S591" s="629"/>
    </row>
    <row r="592" spans="2:19" customFormat="1" ht="15.95" customHeight="1" x14ac:dyDescent="0.15">
      <c r="B592" s="636"/>
      <c r="C592" s="637"/>
      <c r="D592" s="676" t="s">
        <v>191</v>
      </c>
      <c r="E592" s="637"/>
      <c r="F592" s="623"/>
      <c r="G592" s="677"/>
      <c r="H592" s="678"/>
      <c r="I592" s="679"/>
      <c r="J592" s="21" t="s">
        <v>73</v>
      </c>
      <c r="K592" s="671"/>
      <c r="L592" s="672"/>
      <c r="M592" s="671">
        <f>ROUNDDOWN(H592*K592,0)</f>
        <v>0</v>
      </c>
      <c r="N592" s="672"/>
      <c r="O592" s="680"/>
      <c r="P592" s="674"/>
      <c r="Q592" s="675"/>
      <c r="R592" s="623"/>
      <c r="S592" s="624"/>
    </row>
    <row r="593" spans="2:19" customFormat="1" ht="15.95" customHeight="1" x14ac:dyDescent="0.15">
      <c r="B593" s="630"/>
      <c r="C593" s="631"/>
      <c r="D593" s="632"/>
      <c r="E593" s="631"/>
      <c r="F593" s="628"/>
      <c r="G593" s="633"/>
      <c r="H593" s="634"/>
      <c r="I593" s="635"/>
      <c r="J593" s="20"/>
      <c r="K593" s="616"/>
      <c r="L593" s="617"/>
      <c r="M593" s="616"/>
      <c r="N593" s="617"/>
      <c r="O593" s="625"/>
      <c r="P593" s="626"/>
      <c r="Q593" s="627"/>
      <c r="R593" s="628"/>
      <c r="S593" s="629"/>
    </row>
    <row r="594" spans="2:19" customFormat="1" ht="15.95" customHeight="1" x14ac:dyDescent="0.15">
      <c r="B594" s="636"/>
      <c r="C594" s="637"/>
      <c r="D594" s="676" t="s">
        <v>192</v>
      </c>
      <c r="E594" s="637"/>
      <c r="F594" s="623"/>
      <c r="G594" s="677"/>
      <c r="H594" s="678"/>
      <c r="I594" s="679"/>
      <c r="J594" s="21" t="s">
        <v>193</v>
      </c>
      <c r="K594" s="671"/>
      <c r="L594" s="672"/>
      <c r="M594" s="671">
        <f>ROUNDDOWN(H594*K594,0)</f>
        <v>0</v>
      </c>
      <c r="N594" s="672"/>
      <c r="O594" s="680"/>
      <c r="P594" s="674"/>
      <c r="Q594" s="675"/>
      <c r="R594" s="623"/>
      <c r="S594" s="624"/>
    </row>
    <row r="595" spans="2:19" customFormat="1" ht="15.95" customHeight="1" x14ac:dyDescent="0.15">
      <c r="B595" s="630"/>
      <c r="C595" s="631"/>
      <c r="D595" s="632"/>
      <c r="E595" s="631"/>
      <c r="F595" s="628"/>
      <c r="G595" s="633"/>
      <c r="H595" s="634"/>
      <c r="I595" s="635"/>
      <c r="J595" s="20"/>
      <c r="K595" s="616"/>
      <c r="L595" s="617"/>
      <c r="M595" s="616"/>
      <c r="N595" s="617"/>
      <c r="O595" s="625"/>
      <c r="P595" s="626"/>
      <c r="Q595" s="627"/>
      <c r="R595" s="628"/>
      <c r="S595" s="629"/>
    </row>
    <row r="596" spans="2:19" customFormat="1" ht="15.95" customHeight="1" x14ac:dyDescent="0.15">
      <c r="B596" s="636"/>
      <c r="C596" s="637"/>
      <c r="D596" s="676" t="s">
        <v>194</v>
      </c>
      <c r="E596" s="637"/>
      <c r="F596" s="623"/>
      <c r="G596" s="677"/>
      <c r="H596" s="678"/>
      <c r="I596" s="679"/>
      <c r="J596" s="21" t="s">
        <v>164</v>
      </c>
      <c r="K596" s="671"/>
      <c r="L596" s="672"/>
      <c r="M596" s="671">
        <f>ROUNDDOWN(H596*K596,0)</f>
        <v>0</v>
      </c>
      <c r="N596" s="672"/>
      <c r="O596" s="680"/>
      <c r="P596" s="674"/>
      <c r="Q596" s="675"/>
      <c r="R596" s="623"/>
      <c r="S596" s="624"/>
    </row>
    <row r="597" spans="2:19" customFormat="1" ht="15.95" customHeight="1" x14ac:dyDescent="0.15">
      <c r="B597" s="663"/>
      <c r="C597" s="664"/>
      <c r="D597" s="665"/>
      <c r="E597" s="664"/>
      <c r="F597" s="665"/>
      <c r="G597" s="664"/>
      <c r="H597" s="666"/>
      <c r="I597" s="667"/>
      <c r="J597" s="20"/>
      <c r="K597" s="658"/>
      <c r="L597" s="659"/>
      <c r="M597" s="658"/>
      <c r="N597" s="659"/>
      <c r="O597" s="660"/>
      <c r="P597" s="661"/>
      <c r="Q597" s="662"/>
      <c r="R597" s="665"/>
      <c r="S597" s="713"/>
    </row>
    <row r="598" spans="2:19" customFormat="1" ht="15.95" customHeight="1" x14ac:dyDescent="0.15">
      <c r="B598" s="636" t="s">
        <v>209</v>
      </c>
      <c r="C598" s="637"/>
      <c r="D598" s="638" t="s">
        <v>83</v>
      </c>
      <c r="E598" s="637"/>
      <c r="F598" s="638"/>
      <c r="G598" s="637"/>
      <c r="H598" s="639"/>
      <c r="I598" s="640"/>
      <c r="J598" s="21" t="s">
        <v>166</v>
      </c>
      <c r="K598" s="618"/>
      <c r="L598" s="619"/>
      <c r="M598" s="671">
        <f>ROUNDDOWN(H598*K598,0)</f>
        <v>0</v>
      </c>
      <c r="N598" s="672"/>
      <c r="O598" s="620"/>
      <c r="P598" s="621"/>
      <c r="Q598" s="622"/>
      <c r="R598" s="638"/>
      <c r="S598" s="714"/>
    </row>
    <row r="599" spans="2:19" customFormat="1" ht="15.95" customHeight="1" x14ac:dyDescent="0.15">
      <c r="B599" s="663"/>
      <c r="C599" s="664"/>
      <c r="D599" s="665"/>
      <c r="E599" s="664"/>
      <c r="F599" s="665"/>
      <c r="G599" s="664"/>
      <c r="H599" s="666"/>
      <c r="I599" s="667"/>
      <c r="J599" s="20"/>
      <c r="K599" s="658"/>
      <c r="L599" s="659"/>
      <c r="M599" s="658"/>
      <c r="N599" s="659"/>
      <c r="O599" s="660"/>
      <c r="P599" s="661"/>
      <c r="Q599" s="662"/>
      <c r="R599" s="665"/>
      <c r="S599" s="713"/>
    </row>
    <row r="600" spans="2:19" customFormat="1" ht="15.95" customHeight="1" x14ac:dyDescent="0.15">
      <c r="B600" s="636" t="s">
        <v>195</v>
      </c>
      <c r="C600" s="637"/>
      <c r="D600" s="638"/>
      <c r="E600" s="637"/>
      <c r="F600" s="638"/>
      <c r="G600" s="637"/>
      <c r="H600" s="639">
        <v>1</v>
      </c>
      <c r="I600" s="640"/>
      <c r="J600" s="21" t="s">
        <v>75</v>
      </c>
      <c r="K600" s="684" t="s">
        <v>196</v>
      </c>
      <c r="L600" s="619"/>
      <c r="M600" s="618">
        <f>ROUNDDOWN(M590*3%,0)</f>
        <v>0</v>
      </c>
      <c r="N600" s="619"/>
      <c r="O600" s="620"/>
      <c r="P600" s="621"/>
      <c r="Q600" s="622"/>
      <c r="R600" s="638"/>
      <c r="S600" s="714"/>
    </row>
    <row r="601" spans="2:19" customFormat="1" ht="15.95" customHeight="1" x14ac:dyDescent="0.15">
      <c r="B601" s="663"/>
      <c r="C601" s="664"/>
      <c r="D601" s="665"/>
      <c r="E601" s="664"/>
      <c r="F601" s="665"/>
      <c r="G601" s="664"/>
      <c r="H601" s="666"/>
      <c r="I601" s="667"/>
      <c r="J601" s="20"/>
      <c r="K601" s="658"/>
      <c r="L601" s="659"/>
      <c r="M601" s="711"/>
      <c r="N601" s="712"/>
      <c r="O601" s="681"/>
      <c r="P601" s="682"/>
      <c r="Q601" s="683"/>
      <c r="R601" s="628"/>
      <c r="S601" s="629"/>
    </row>
    <row r="602" spans="2:19" customFormat="1" ht="15.95" customHeight="1" x14ac:dyDescent="0.15">
      <c r="B602" s="636" t="s">
        <v>197</v>
      </c>
      <c r="C602" s="637"/>
      <c r="D602" s="638"/>
      <c r="E602" s="637"/>
      <c r="F602" s="638"/>
      <c r="G602" s="637"/>
      <c r="H602" s="639">
        <v>1</v>
      </c>
      <c r="I602" s="640"/>
      <c r="J602" s="21" t="s">
        <v>74</v>
      </c>
      <c r="K602" s="684" t="s">
        <v>198</v>
      </c>
      <c r="L602" s="619"/>
      <c r="M602" s="709">
        <f>ROUNDDOWN(M590*4%,0)</f>
        <v>0</v>
      </c>
      <c r="N602" s="710"/>
      <c r="O602" s="620"/>
      <c r="P602" s="621"/>
      <c r="Q602" s="622"/>
      <c r="R602" s="623"/>
      <c r="S602" s="624"/>
    </row>
    <row r="603" spans="2:19" customFormat="1" ht="15.95" customHeight="1" x14ac:dyDescent="0.15">
      <c r="B603" s="630"/>
      <c r="C603" s="631"/>
      <c r="D603" s="632"/>
      <c r="E603" s="631"/>
      <c r="F603" s="628"/>
      <c r="G603" s="633"/>
      <c r="H603" s="634"/>
      <c r="I603" s="635"/>
      <c r="J603" s="20"/>
      <c r="K603" s="616"/>
      <c r="L603" s="617"/>
      <c r="M603" s="616"/>
      <c r="N603" s="617"/>
      <c r="O603" s="625"/>
      <c r="P603" s="626"/>
      <c r="Q603" s="627"/>
      <c r="R603" s="628"/>
      <c r="S603" s="629"/>
    </row>
    <row r="604" spans="2:19" customFormat="1" ht="15.95" customHeight="1" x14ac:dyDescent="0.15">
      <c r="B604" s="636" t="s">
        <v>201</v>
      </c>
      <c r="C604" s="637"/>
      <c r="D604" s="676"/>
      <c r="E604" s="637"/>
      <c r="F604" s="623"/>
      <c r="G604" s="677"/>
      <c r="H604" s="678"/>
      <c r="I604" s="679"/>
      <c r="J604" s="21"/>
      <c r="K604" s="671"/>
      <c r="L604" s="672"/>
      <c r="M604" s="671">
        <f>SUM(M591:N602)</f>
        <v>0</v>
      </c>
      <c r="N604" s="672"/>
      <c r="O604" s="680"/>
      <c r="P604" s="674"/>
      <c r="Q604" s="675"/>
      <c r="R604" s="623"/>
      <c r="S604" s="624"/>
    </row>
    <row r="605" spans="2:19" customFormat="1" ht="15.75" customHeight="1" x14ac:dyDescent="0.15">
      <c r="B605" s="630"/>
      <c r="C605" s="631"/>
      <c r="D605" s="632"/>
      <c r="E605" s="631"/>
      <c r="F605" s="628"/>
      <c r="G605" s="633"/>
      <c r="H605" s="634"/>
      <c r="I605" s="635"/>
      <c r="J605" s="20"/>
      <c r="K605" s="616"/>
      <c r="L605" s="617"/>
      <c r="M605" s="616"/>
      <c r="N605" s="617"/>
      <c r="O605" s="625"/>
      <c r="P605" s="626"/>
      <c r="Q605" s="627"/>
      <c r="R605" s="628"/>
      <c r="S605" s="629"/>
    </row>
    <row r="606" spans="2:19" customFormat="1" ht="15.95" customHeight="1" x14ac:dyDescent="0.15">
      <c r="B606" s="636"/>
      <c r="C606" s="637"/>
      <c r="D606" s="676"/>
      <c r="E606" s="637"/>
      <c r="F606" s="623"/>
      <c r="G606" s="677"/>
      <c r="H606" s="678"/>
      <c r="I606" s="679"/>
      <c r="J606" s="21"/>
      <c r="K606" s="671"/>
      <c r="L606" s="672"/>
      <c r="M606" s="671"/>
      <c r="N606" s="672"/>
      <c r="O606" s="673"/>
      <c r="P606" s="674"/>
      <c r="Q606" s="675"/>
      <c r="R606" s="623"/>
      <c r="S606" s="624"/>
    </row>
    <row r="607" spans="2:19" customFormat="1" ht="15.75" customHeight="1" x14ac:dyDescent="0.15">
      <c r="B607" s="630"/>
      <c r="C607" s="631"/>
      <c r="D607" s="632"/>
      <c r="E607" s="631"/>
      <c r="F607" s="628"/>
      <c r="G607" s="633"/>
      <c r="H607" s="634"/>
      <c r="I607" s="635"/>
      <c r="J607" s="20"/>
      <c r="K607" s="616"/>
      <c r="L607" s="617"/>
      <c r="M607" s="616"/>
      <c r="N607" s="617"/>
      <c r="O607" s="625"/>
      <c r="P607" s="626"/>
      <c r="Q607" s="627"/>
      <c r="R607" s="628"/>
      <c r="S607" s="629"/>
    </row>
    <row r="608" spans="2:19" customFormat="1" ht="15.95" customHeight="1" x14ac:dyDescent="0.15">
      <c r="B608" s="636"/>
      <c r="C608" s="637"/>
      <c r="D608" s="676"/>
      <c r="E608" s="637"/>
      <c r="F608" s="623"/>
      <c r="G608" s="677"/>
      <c r="H608" s="678"/>
      <c r="I608" s="679"/>
      <c r="J608" s="21"/>
      <c r="K608" s="671"/>
      <c r="L608" s="672"/>
      <c r="M608" s="671"/>
      <c r="N608" s="672"/>
      <c r="O608" s="673"/>
      <c r="P608" s="674"/>
      <c r="Q608" s="675"/>
      <c r="R608" s="623"/>
      <c r="S608" s="624"/>
    </row>
    <row r="609" spans="2:19" customFormat="1" ht="15.95" customHeight="1" x14ac:dyDescent="0.15">
      <c r="B609" s="663"/>
      <c r="C609" s="664"/>
      <c r="D609" s="665"/>
      <c r="E609" s="664"/>
      <c r="F609" s="665"/>
      <c r="G609" s="664"/>
      <c r="H609" s="666"/>
      <c r="I609" s="667"/>
      <c r="J609" s="20"/>
      <c r="K609" s="658"/>
      <c r="L609" s="659"/>
      <c r="M609" s="658"/>
      <c r="N609" s="659"/>
      <c r="O609" s="660"/>
      <c r="P609" s="661"/>
      <c r="Q609" s="662"/>
      <c r="R609" s="628"/>
      <c r="S609" s="629"/>
    </row>
    <row r="610" spans="2:19" customFormat="1" ht="15.95" customHeight="1" x14ac:dyDescent="0.15">
      <c r="B610" s="636"/>
      <c r="C610" s="637"/>
      <c r="D610" s="638"/>
      <c r="E610" s="637"/>
      <c r="F610" s="638"/>
      <c r="G610" s="637"/>
      <c r="H610" s="639"/>
      <c r="I610" s="640"/>
      <c r="J610" s="21"/>
      <c r="K610" s="618"/>
      <c r="L610" s="619"/>
      <c r="M610" s="709"/>
      <c r="N610" s="710"/>
      <c r="O610" s="620"/>
      <c r="P610" s="621"/>
      <c r="Q610" s="622"/>
      <c r="R610" s="623"/>
      <c r="S610" s="624"/>
    </row>
    <row r="611" spans="2:19" customFormat="1" ht="15.95" customHeight="1" x14ac:dyDescent="0.15">
      <c r="B611" s="630"/>
      <c r="C611" s="631"/>
      <c r="D611" s="632"/>
      <c r="E611" s="631"/>
      <c r="F611" s="628"/>
      <c r="G611" s="633"/>
      <c r="H611" s="634"/>
      <c r="I611" s="635"/>
      <c r="J611" s="20"/>
      <c r="K611" s="616"/>
      <c r="L611" s="617"/>
      <c r="M611" s="616"/>
      <c r="N611" s="617"/>
      <c r="O611" s="625"/>
      <c r="P611" s="626"/>
      <c r="Q611" s="627"/>
      <c r="R611" s="628"/>
      <c r="S611" s="629"/>
    </row>
    <row r="612" spans="2:19" customFormat="1" ht="15.95" customHeight="1" thickBot="1" x14ac:dyDescent="0.2">
      <c r="B612" s="652"/>
      <c r="C612" s="653"/>
      <c r="D612" s="654"/>
      <c r="E612" s="653"/>
      <c r="F612" s="650"/>
      <c r="G612" s="655"/>
      <c r="H612" s="656"/>
      <c r="I612" s="657"/>
      <c r="J612" s="22"/>
      <c r="K612" s="643"/>
      <c r="L612" s="644"/>
      <c r="M612" s="645"/>
      <c r="N612" s="646"/>
      <c r="O612" s="647"/>
      <c r="P612" s="648"/>
      <c r="Q612" s="649"/>
      <c r="R612" s="650"/>
      <c r="S612" s="651"/>
    </row>
    <row r="613" spans="2:19" customFormat="1" ht="9.9499999999999993" customHeight="1" x14ac:dyDescent="0.15">
      <c r="H613" s="5"/>
      <c r="I613" s="5"/>
    </row>
    <row r="614" spans="2:19" customFormat="1" ht="14.25" thickBot="1" x14ac:dyDescent="0.2">
      <c r="C614" s="641" t="s">
        <v>11</v>
      </c>
      <c r="D614" s="641"/>
      <c r="E614" s="6"/>
      <c r="F614" s="3"/>
      <c r="H614" s="5"/>
      <c r="I614" s="5"/>
      <c r="P614" s="642" t="s">
        <v>70</v>
      </c>
      <c r="Q614" s="642"/>
      <c r="R614" s="642"/>
      <c r="S614" s="642"/>
    </row>
    <row r="615" spans="2:19" customFormat="1" ht="20.100000000000001" customHeight="1" x14ac:dyDescent="0.15">
      <c r="B615" s="12"/>
      <c r="C615" s="13"/>
      <c r="D615" s="13"/>
      <c r="E615" s="14"/>
      <c r="F615" s="15"/>
      <c r="G615" s="689" t="s">
        <v>72</v>
      </c>
      <c r="H615" s="689"/>
      <c r="I615" s="689"/>
      <c r="J615" s="689"/>
      <c r="K615" s="689"/>
      <c r="L615" s="689"/>
      <c r="M615" s="689"/>
      <c r="N615" s="13"/>
      <c r="O615" s="13"/>
      <c r="P615" s="13"/>
      <c r="Q615" s="13"/>
      <c r="R615" s="13"/>
      <c r="S615" s="16"/>
    </row>
    <row r="616" spans="2:19" customFormat="1" ht="15.95" customHeight="1" x14ac:dyDescent="0.15">
      <c r="B616" s="17"/>
      <c r="C616" s="1"/>
      <c r="D616" s="1"/>
      <c r="E616" s="9"/>
      <c r="F616" s="7"/>
      <c r="G616" s="690"/>
      <c r="H616" s="690"/>
      <c r="I616" s="690"/>
      <c r="J616" s="690"/>
      <c r="K616" s="690"/>
      <c r="L616" s="690"/>
      <c r="M616" s="690"/>
      <c r="N616" s="1"/>
      <c r="O616" s="1"/>
      <c r="P616" s="1"/>
      <c r="Q616" s="1"/>
      <c r="R616" s="1"/>
      <c r="S616" s="18"/>
    </row>
    <row r="617" spans="2:19" customFormat="1" ht="15.95" customHeight="1" x14ac:dyDescent="0.3">
      <c r="B617" s="17"/>
      <c r="C617" s="693" t="s">
        <v>10</v>
      </c>
      <c r="D617" s="693"/>
      <c r="E617" s="693"/>
      <c r="F617" s="7"/>
      <c r="G617" s="8"/>
      <c r="H617" s="8"/>
      <c r="I617" s="8"/>
      <c r="J617" s="8"/>
      <c r="K617" s="8"/>
      <c r="L617" s="8"/>
      <c r="M617" s="8"/>
      <c r="N617" s="1"/>
      <c r="O617" s="1"/>
      <c r="P617" s="1"/>
      <c r="Q617" s="1"/>
      <c r="R617" s="1"/>
      <c r="S617" s="18"/>
    </row>
    <row r="618" spans="2:19" customFormat="1" ht="15.95" customHeight="1" x14ac:dyDescent="0.3">
      <c r="B618" s="17"/>
      <c r="C618" s="11"/>
      <c r="D618" s="11"/>
      <c r="E618" s="11"/>
      <c r="F618" s="7"/>
      <c r="G618" s="8"/>
      <c r="H618" s="8"/>
      <c r="I618" s="8"/>
      <c r="J618" s="8"/>
      <c r="K618" s="8"/>
      <c r="L618" s="8"/>
      <c r="M618" s="8"/>
      <c r="N618" s="1"/>
      <c r="O618" s="1"/>
      <c r="P618" s="1"/>
      <c r="Q618" s="1"/>
      <c r="R618" s="1"/>
      <c r="S618" s="18"/>
    </row>
    <row r="619" spans="2:19" customFormat="1" ht="15.95" customHeight="1" x14ac:dyDescent="0.15">
      <c r="B619" s="17"/>
      <c r="C619" s="693" t="s">
        <v>292</v>
      </c>
      <c r="D619" s="693"/>
      <c r="E619" s="693"/>
      <c r="F619" s="1"/>
      <c r="G619" s="1"/>
      <c r="H619" s="4"/>
      <c r="I619" s="4"/>
      <c r="J619" s="1"/>
      <c r="K619" s="1"/>
      <c r="L619" s="1"/>
      <c r="M619" s="1"/>
      <c r="N619" s="1"/>
      <c r="O619" s="1"/>
      <c r="P619" s="10" t="s">
        <v>293</v>
      </c>
      <c r="Q619" s="691" t="s">
        <v>71</v>
      </c>
      <c r="R619" s="691"/>
      <c r="S619" s="18"/>
    </row>
    <row r="620" spans="2:19" customFormat="1" ht="15.95" customHeight="1" x14ac:dyDescent="0.15">
      <c r="B620" s="19"/>
      <c r="C620" s="2"/>
      <c r="D620" s="2"/>
      <c r="E620" s="2"/>
      <c r="F620" s="2"/>
      <c r="G620" s="24"/>
      <c r="H620" s="692"/>
      <c r="I620" s="692"/>
      <c r="J620" s="692"/>
      <c r="K620" s="692"/>
      <c r="L620" s="1"/>
      <c r="M620" s="694"/>
      <c r="N620" s="694"/>
      <c r="O620" s="694"/>
      <c r="P620" s="1"/>
      <c r="Q620" s="1"/>
      <c r="R620" s="1"/>
      <c r="S620" s="18"/>
    </row>
    <row r="621" spans="2:19" customFormat="1" ht="15.95" customHeight="1" x14ac:dyDescent="0.15">
      <c r="B621" s="663" t="s">
        <v>63</v>
      </c>
      <c r="C621" s="695"/>
      <c r="D621" s="698" t="s">
        <v>64</v>
      </c>
      <c r="E621" s="695"/>
      <c r="F621" s="685" t="s">
        <v>65</v>
      </c>
      <c r="G621" s="700"/>
      <c r="H621" s="703" t="s">
        <v>66</v>
      </c>
      <c r="I621" s="704"/>
      <c r="J621" s="664" t="s">
        <v>61</v>
      </c>
      <c r="K621" s="685" t="s">
        <v>67</v>
      </c>
      <c r="L621" s="686"/>
      <c r="M621" s="685" t="s">
        <v>68</v>
      </c>
      <c r="N621" s="686"/>
      <c r="O621" s="685" t="s">
        <v>69</v>
      </c>
      <c r="P621" s="707"/>
      <c r="Q621" s="686"/>
      <c r="R621" s="685" t="s">
        <v>62</v>
      </c>
      <c r="S621" s="687"/>
    </row>
    <row r="622" spans="2:19" customFormat="1" ht="15.95" customHeight="1" x14ac:dyDescent="0.15">
      <c r="B622" s="696"/>
      <c r="C622" s="697"/>
      <c r="D622" s="699"/>
      <c r="E622" s="697"/>
      <c r="F622" s="701"/>
      <c r="G622" s="702"/>
      <c r="H622" s="705"/>
      <c r="I622" s="706"/>
      <c r="J622" s="637"/>
      <c r="K622" s="623"/>
      <c r="L622" s="677"/>
      <c r="M622" s="623"/>
      <c r="N622" s="677"/>
      <c r="O622" s="623"/>
      <c r="P622" s="708"/>
      <c r="Q622" s="677"/>
      <c r="R622" s="623"/>
      <c r="S622" s="688"/>
    </row>
    <row r="623" spans="2:19" customFormat="1" ht="15.95" customHeight="1" x14ac:dyDescent="0.15">
      <c r="B623" s="630"/>
      <c r="C623" s="631"/>
      <c r="D623" s="632"/>
      <c r="E623" s="631"/>
      <c r="F623" s="628"/>
      <c r="G623" s="633"/>
      <c r="H623" s="634"/>
      <c r="I623" s="635"/>
      <c r="J623" s="20"/>
      <c r="K623" s="616"/>
      <c r="L623" s="617"/>
      <c r="M623" s="616"/>
      <c r="N623" s="617"/>
      <c r="O623" s="625"/>
      <c r="P623" s="626"/>
      <c r="Q623" s="627"/>
      <c r="R623" s="628"/>
      <c r="S623" s="629"/>
    </row>
    <row r="624" spans="2:19" customFormat="1" ht="15.95" customHeight="1" x14ac:dyDescent="0.15">
      <c r="B624" s="636" t="s">
        <v>190</v>
      </c>
      <c r="C624" s="637"/>
      <c r="D624" s="676"/>
      <c r="E624" s="637"/>
      <c r="F624" s="623"/>
      <c r="G624" s="677"/>
      <c r="H624" s="678"/>
      <c r="I624" s="679"/>
      <c r="J624" s="21"/>
      <c r="K624" s="716"/>
      <c r="L624" s="717"/>
      <c r="M624" s="671">
        <f>SUM(M625:N630)</f>
        <v>0</v>
      </c>
      <c r="N624" s="672"/>
      <c r="O624" s="680"/>
      <c r="P624" s="674"/>
      <c r="Q624" s="675"/>
      <c r="R624" s="623"/>
      <c r="S624" s="624"/>
    </row>
    <row r="625" spans="2:19" customFormat="1" ht="15.95" customHeight="1" x14ac:dyDescent="0.15">
      <c r="B625" s="630"/>
      <c r="C625" s="631"/>
      <c r="D625" s="632"/>
      <c r="E625" s="631"/>
      <c r="F625" s="628"/>
      <c r="G625" s="633"/>
      <c r="H625" s="634"/>
      <c r="I625" s="635"/>
      <c r="J625" s="20"/>
      <c r="K625" s="616"/>
      <c r="L625" s="617"/>
      <c r="M625" s="616"/>
      <c r="N625" s="617"/>
      <c r="O625" s="625"/>
      <c r="P625" s="626"/>
      <c r="Q625" s="627"/>
      <c r="R625" s="628"/>
      <c r="S625" s="629"/>
    </row>
    <row r="626" spans="2:19" customFormat="1" ht="15.95" customHeight="1" x14ac:dyDescent="0.15">
      <c r="B626" s="636"/>
      <c r="C626" s="637"/>
      <c r="D626" s="676" t="s">
        <v>191</v>
      </c>
      <c r="E626" s="637"/>
      <c r="F626" s="623"/>
      <c r="G626" s="677"/>
      <c r="H626" s="678"/>
      <c r="I626" s="679"/>
      <c r="J626" s="21" t="s">
        <v>73</v>
      </c>
      <c r="K626" s="671"/>
      <c r="L626" s="672"/>
      <c r="M626" s="671">
        <f>ROUNDDOWN(H626*K626,0)</f>
        <v>0</v>
      </c>
      <c r="N626" s="672"/>
      <c r="O626" s="680"/>
      <c r="P626" s="674"/>
      <c r="Q626" s="675"/>
      <c r="R626" s="623"/>
      <c r="S626" s="624"/>
    </row>
    <row r="627" spans="2:19" customFormat="1" ht="15.95" customHeight="1" x14ac:dyDescent="0.15">
      <c r="B627" s="630"/>
      <c r="C627" s="631"/>
      <c r="D627" s="632"/>
      <c r="E627" s="631"/>
      <c r="F627" s="628"/>
      <c r="G627" s="633"/>
      <c r="H627" s="634"/>
      <c r="I627" s="635"/>
      <c r="J627" s="20"/>
      <c r="K627" s="616"/>
      <c r="L627" s="617"/>
      <c r="M627" s="616"/>
      <c r="N627" s="617"/>
      <c r="O627" s="625"/>
      <c r="P627" s="626"/>
      <c r="Q627" s="627"/>
      <c r="R627" s="628"/>
      <c r="S627" s="629"/>
    </row>
    <row r="628" spans="2:19" customFormat="1" ht="15.95" customHeight="1" x14ac:dyDescent="0.15">
      <c r="B628" s="636"/>
      <c r="C628" s="637"/>
      <c r="D628" s="676" t="s">
        <v>192</v>
      </c>
      <c r="E628" s="637"/>
      <c r="F628" s="623"/>
      <c r="G628" s="677"/>
      <c r="H628" s="678"/>
      <c r="I628" s="679"/>
      <c r="J628" s="21" t="s">
        <v>193</v>
      </c>
      <c r="K628" s="671"/>
      <c r="L628" s="672"/>
      <c r="M628" s="671">
        <f>ROUNDDOWN(H628*K628,0)</f>
        <v>0</v>
      </c>
      <c r="N628" s="672"/>
      <c r="O628" s="680"/>
      <c r="P628" s="674"/>
      <c r="Q628" s="675"/>
      <c r="R628" s="623"/>
      <c r="S628" s="624"/>
    </row>
    <row r="629" spans="2:19" customFormat="1" ht="15.95" customHeight="1" x14ac:dyDescent="0.15">
      <c r="B629" s="630"/>
      <c r="C629" s="631"/>
      <c r="D629" s="632"/>
      <c r="E629" s="631"/>
      <c r="F629" s="628"/>
      <c r="G629" s="633"/>
      <c r="H629" s="634"/>
      <c r="I629" s="635"/>
      <c r="J629" s="20"/>
      <c r="K629" s="616"/>
      <c r="L629" s="617"/>
      <c r="M629" s="616"/>
      <c r="N629" s="617"/>
      <c r="O629" s="625"/>
      <c r="P629" s="626"/>
      <c r="Q629" s="627"/>
      <c r="R629" s="628"/>
      <c r="S629" s="629"/>
    </row>
    <row r="630" spans="2:19" customFormat="1" ht="15.95" customHeight="1" x14ac:dyDescent="0.15">
      <c r="B630" s="636"/>
      <c r="C630" s="637"/>
      <c r="D630" s="676" t="s">
        <v>194</v>
      </c>
      <c r="E630" s="637"/>
      <c r="F630" s="623"/>
      <c r="G630" s="677"/>
      <c r="H630" s="678"/>
      <c r="I630" s="679"/>
      <c r="J630" s="21" t="s">
        <v>164</v>
      </c>
      <c r="K630" s="671"/>
      <c r="L630" s="672"/>
      <c r="M630" s="671">
        <f>ROUNDDOWN(H630*K630,0)</f>
        <v>0</v>
      </c>
      <c r="N630" s="672"/>
      <c r="O630" s="680"/>
      <c r="P630" s="674"/>
      <c r="Q630" s="675"/>
      <c r="R630" s="623"/>
      <c r="S630" s="624"/>
    </row>
    <row r="631" spans="2:19" customFormat="1" ht="15.95" customHeight="1" x14ac:dyDescent="0.15">
      <c r="B631" s="663"/>
      <c r="C631" s="664"/>
      <c r="D631" s="665"/>
      <c r="E631" s="664"/>
      <c r="F631" s="665"/>
      <c r="G631" s="664"/>
      <c r="H631" s="666"/>
      <c r="I631" s="667"/>
      <c r="J631" s="20"/>
      <c r="K631" s="658"/>
      <c r="L631" s="659"/>
      <c r="M631" s="658"/>
      <c r="N631" s="659"/>
      <c r="O631" s="660"/>
      <c r="P631" s="661"/>
      <c r="Q631" s="662"/>
      <c r="R631" s="665"/>
      <c r="S631" s="713"/>
    </row>
    <row r="632" spans="2:19" customFormat="1" ht="15.95" customHeight="1" x14ac:dyDescent="0.15">
      <c r="B632" s="636" t="s">
        <v>209</v>
      </c>
      <c r="C632" s="637"/>
      <c r="D632" s="638" t="s">
        <v>83</v>
      </c>
      <c r="E632" s="637"/>
      <c r="F632" s="638"/>
      <c r="G632" s="637"/>
      <c r="H632" s="639"/>
      <c r="I632" s="640"/>
      <c r="J632" s="21" t="s">
        <v>166</v>
      </c>
      <c r="K632" s="618"/>
      <c r="L632" s="619"/>
      <c r="M632" s="671">
        <f>ROUNDDOWN(H632*K632,0)</f>
        <v>0</v>
      </c>
      <c r="N632" s="672"/>
      <c r="O632" s="620"/>
      <c r="P632" s="621"/>
      <c r="Q632" s="622"/>
      <c r="R632" s="638"/>
      <c r="S632" s="714"/>
    </row>
    <row r="633" spans="2:19" customFormat="1" ht="15.95" customHeight="1" x14ac:dyDescent="0.15">
      <c r="B633" s="663"/>
      <c r="C633" s="664"/>
      <c r="D633" s="665"/>
      <c r="E633" s="664"/>
      <c r="F633" s="665"/>
      <c r="G633" s="664"/>
      <c r="H633" s="666"/>
      <c r="I633" s="667"/>
      <c r="J633" s="20"/>
      <c r="K633" s="658"/>
      <c r="L633" s="659"/>
      <c r="M633" s="658"/>
      <c r="N633" s="659"/>
      <c r="O633" s="660"/>
      <c r="P633" s="661"/>
      <c r="Q633" s="662"/>
      <c r="R633" s="665"/>
      <c r="S633" s="713"/>
    </row>
    <row r="634" spans="2:19" customFormat="1" ht="15.95" customHeight="1" x14ac:dyDescent="0.15">
      <c r="B634" s="636" t="s">
        <v>195</v>
      </c>
      <c r="C634" s="637"/>
      <c r="D634" s="638"/>
      <c r="E634" s="637"/>
      <c r="F634" s="638"/>
      <c r="G634" s="637"/>
      <c r="H634" s="639">
        <v>1</v>
      </c>
      <c r="I634" s="640"/>
      <c r="J634" s="21" t="s">
        <v>75</v>
      </c>
      <c r="K634" s="684" t="s">
        <v>196</v>
      </c>
      <c r="L634" s="619"/>
      <c r="M634" s="618">
        <f>ROUNDDOWN(M624*3%,0)</f>
        <v>0</v>
      </c>
      <c r="N634" s="619"/>
      <c r="O634" s="620"/>
      <c r="P634" s="621"/>
      <c r="Q634" s="622"/>
      <c r="R634" s="638"/>
      <c r="S634" s="714"/>
    </row>
    <row r="635" spans="2:19" customFormat="1" ht="15.95" customHeight="1" x14ac:dyDescent="0.15">
      <c r="B635" s="663"/>
      <c r="C635" s="664"/>
      <c r="D635" s="665"/>
      <c r="E635" s="664"/>
      <c r="F635" s="665"/>
      <c r="G635" s="664"/>
      <c r="H635" s="666"/>
      <c r="I635" s="667"/>
      <c r="J635" s="20"/>
      <c r="K635" s="658"/>
      <c r="L635" s="659"/>
      <c r="M635" s="711"/>
      <c r="N635" s="712"/>
      <c r="O635" s="681"/>
      <c r="P635" s="682"/>
      <c r="Q635" s="683"/>
      <c r="R635" s="628"/>
      <c r="S635" s="629"/>
    </row>
    <row r="636" spans="2:19" customFormat="1" ht="15.95" customHeight="1" x14ac:dyDescent="0.15">
      <c r="B636" s="636" t="s">
        <v>197</v>
      </c>
      <c r="C636" s="637"/>
      <c r="D636" s="638"/>
      <c r="E636" s="637"/>
      <c r="F636" s="638"/>
      <c r="G636" s="637"/>
      <c r="H636" s="639">
        <v>1</v>
      </c>
      <c r="I636" s="640"/>
      <c r="J636" s="21" t="s">
        <v>74</v>
      </c>
      <c r="K636" s="684" t="s">
        <v>198</v>
      </c>
      <c r="L636" s="619"/>
      <c r="M636" s="709">
        <f>ROUNDDOWN(M624*8.5%,0)</f>
        <v>0</v>
      </c>
      <c r="N636" s="710"/>
      <c r="O636" s="620"/>
      <c r="P636" s="621"/>
      <c r="Q636" s="622"/>
      <c r="R636" s="623"/>
      <c r="S636" s="624"/>
    </row>
    <row r="637" spans="2:19" customFormat="1" ht="15.95" customHeight="1" x14ac:dyDescent="0.15">
      <c r="B637" s="630"/>
      <c r="C637" s="631"/>
      <c r="D637" s="632"/>
      <c r="E637" s="631"/>
      <c r="F637" s="628"/>
      <c r="G637" s="633"/>
      <c r="H637" s="634"/>
      <c r="I637" s="635"/>
      <c r="J637" s="20"/>
      <c r="K637" s="616"/>
      <c r="L637" s="617"/>
      <c r="M637" s="616"/>
      <c r="N637" s="617"/>
      <c r="O637" s="625"/>
      <c r="P637" s="626"/>
      <c r="Q637" s="627"/>
      <c r="R637" s="628"/>
      <c r="S637" s="629"/>
    </row>
    <row r="638" spans="2:19" customFormat="1" ht="15.95" customHeight="1" x14ac:dyDescent="0.15">
      <c r="B638" s="636" t="s">
        <v>201</v>
      </c>
      <c r="C638" s="637"/>
      <c r="D638" s="676"/>
      <c r="E638" s="637"/>
      <c r="F638" s="623"/>
      <c r="G638" s="677"/>
      <c r="H638" s="678"/>
      <c r="I638" s="679"/>
      <c r="J638" s="21"/>
      <c r="K638" s="671"/>
      <c r="L638" s="672"/>
      <c r="M638" s="671">
        <f>SUM(M625:N636)</f>
        <v>0</v>
      </c>
      <c r="N638" s="672"/>
      <c r="O638" s="680"/>
      <c r="P638" s="674"/>
      <c r="Q638" s="675"/>
      <c r="R638" s="623"/>
      <c r="S638" s="624"/>
    </row>
    <row r="639" spans="2:19" customFormat="1" ht="15.95" customHeight="1" x14ac:dyDescent="0.15">
      <c r="B639" s="663"/>
      <c r="C639" s="664"/>
      <c r="D639" s="665"/>
      <c r="E639" s="664"/>
      <c r="F639" s="665"/>
      <c r="G639" s="664"/>
      <c r="H639" s="666"/>
      <c r="I639" s="667"/>
      <c r="J639" s="20"/>
      <c r="K639" s="658"/>
      <c r="L639" s="659"/>
      <c r="M639" s="658"/>
      <c r="N639" s="659"/>
      <c r="O639" s="681"/>
      <c r="P639" s="682"/>
      <c r="Q639" s="683"/>
      <c r="R639" s="628"/>
      <c r="S639" s="629"/>
    </row>
    <row r="640" spans="2:19" customFormat="1" ht="15.95" customHeight="1" x14ac:dyDescent="0.15">
      <c r="B640" s="636"/>
      <c r="C640" s="637"/>
      <c r="D640" s="638"/>
      <c r="E640" s="637"/>
      <c r="F640" s="638"/>
      <c r="G640" s="637"/>
      <c r="H640" s="639"/>
      <c r="I640" s="640"/>
      <c r="J640" s="21"/>
      <c r="K640" s="618"/>
      <c r="L640" s="619"/>
      <c r="M640" s="618"/>
      <c r="N640" s="619"/>
      <c r="O640" s="668"/>
      <c r="P640" s="669"/>
      <c r="Q640" s="670"/>
      <c r="R640" s="623"/>
      <c r="S640" s="624"/>
    </row>
    <row r="641" spans="2:19" customFormat="1" ht="15.95" customHeight="1" x14ac:dyDescent="0.15">
      <c r="B641" s="630"/>
      <c r="C641" s="631"/>
      <c r="D641" s="632"/>
      <c r="E641" s="631"/>
      <c r="F641" s="628"/>
      <c r="G641" s="633"/>
      <c r="H641" s="634"/>
      <c r="I641" s="635"/>
      <c r="J641" s="20"/>
      <c r="K641" s="616"/>
      <c r="L641" s="617"/>
      <c r="M641" s="616"/>
      <c r="N641" s="617"/>
      <c r="O641" s="625"/>
      <c r="P641" s="626"/>
      <c r="Q641" s="627"/>
      <c r="R641" s="628"/>
      <c r="S641" s="629"/>
    </row>
    <row r="642" spans="2:19" customFormat="1" ht="15.95" customHeight="1" x14ac:dyDescent="0.15">
      <c r="B642" s="636"/>
      <c r="C642" s="637"/>
      <c r="D642" s="676"/>
      <c r="E642" s="637"/>
      <c r="F642" s="623"/>
      <c r="G642" s="677"/>
      <c r="H642" s="678"/>
      <c r="I642" s="679"/>
      <c r="J642" s="21"/>
      <c r="K642" s="671"/>
      <c r="L642" s="672"/>
      <c r="M642" s="671"/>
      <c r="N642" s="672"/>
      <c r="O642" s="673"/>
      <c r="P642" s="674"/>
      <c r="Q642" s="675"/>
      <c r="R642" s="623"/>
      <c r="S642" s="624"/>
    </row>
    <row r="643" spans="2:19" customFormat="1" ht="15.95" customHeight="1" x14ac:dyDescent="0.15">
      <c r="B643" s="663"/>
      <c r="C643" s="664"/>
      <c r="D643" s="665"/>
      <c r="E643" s="664"/>
      <c r="F643" s="665"/>
      <c r="G643" s="664"/>
      <c r="H643" s="666"/>
      <c r="I643" s="667"/>
      <c r="J643" s="20"/>
      <c r="K643" s="658"/>
      <c r="L643" s="659"/>
      <c r="M643" s="658"/>
      <c r="N643" s="659"/>
      <c r="O643" s="660"/>
      <c r="P643" s="661"/>
      <c r="Q643" s="662"/>
      <c r="R643" s="628"/>
      <c r="S643" s="629"/>
    </row>
    <row r="644" spans="2:19" customFormat="1" ht="15.95" customHeight="1" x14ac:dyDescent="0.15">
      <c r="B644" s="636"/>
      <c r="C644" s="637"/>
      <c r="D644" s="638"/>
      <c r="E644" s="637"/>
      <c r="F644" s="638"/>
      <c r="G644" s="637"/>
      <c r="H644" s="639"/>
      <c r="I644" s="640"/>
      <c r="J644" s="21"/>
      <c r="K644" s="618"/>
      <c r="L644" s="619"/>
      <c r="M644" s="709"/>
      <c r="N644" s="710"/>
      <c r="O644" s="620"/>
      <c r="P644" s="621"/>
      <c r="Q644" s="622"/>
      <c r="R644" s="623"/>
      <c r="S644" s="624"/>
    </row>
    <row r="645" spans="2:19" customFormat="1" ht="15.95" customHeight="1" x14ac:dyDescent="0.15">
      <c r="B645" s="630"/>
      <c r="C645" s="631"/>
      <c r="D645" s="632"/>
      <c r="E645" s="631"/>
      <c r="F645" s="628"/>
      <c r="G645" s="633"/>
      <c r="H645" s="634"/>
      <c r="I645" s="635"/>
      <c r="J645" s="20"/>
      <c r="K645" s="616"/>
      <c r="L645" s="617"/>
      <c r="M645" s="616"/>
      <c r="N645" s="617"/>
      <c r="O645" s="625"/>
      <c r="P645" s="626"/>
      <c r="Q645" s="627"/>
      <c r="R645" s="628"/>
      <c r="S645" s="629"/>
    </row>
    <row r="646" spans="2:19" customFormat="1" ht="15.95" customHeight="1" thickBot="1" x14ac:dyDescent="0.2">
      <c r="B646" s="652"/>
      <c r="C646" s="653"/>
      <c r="D646" s="654"/>
      <c r="E646" s="653"/>
      <c r="F646" s="650"/>
      <c r="G646" s="655"/>
      <c r="H646" s="656"/>
      <c r="I646" s="657"/>
      <c r="J646" s="22"/>
      <c r="K646" s="643"/>
      <c r="L646" s="644"/>
      <c r="M646" s="645"/>
      <c r="N646" s="646"/>
      <c r="O646" s="647"/>
      <c r="P646" s="648"/>
      <c r="Q646" s="649"/>
      <c r="R646" s="650"/>
      <c r="S646" s="651"/>
    </row>
    <row r="647" spans="2:19" customFormat="1" ht="9.9499999999999993" customHeight="1" x14ac:dyDescent="0.15">
      <c r="H647" s="5"/>
      <c r="I647" s="5"/>
    </row>
    <row r="648" spans="2:19" customFormat="1" ht="14.25" thickBot="1" x14ac:dyDescent="0.2">
      <c r="C648" s="641" t="s">
        <v>12</v>
      </c>
      <c r="D648" s="641"/>
      <c r="E648" s="6"/>
      <c r="F648" s="3"/>
      <c r="H648" s="5"/>
      <c r="I648" s="5"/>
      <c r="P648" s="642" t="s">
        <v>70</v>
      </c>
      <c r="Q648" s="642"/>
      <c r="R648" s="642"/>
      <c r="S648" s="642"/>
    </row>
    <row r="649" spans="2:19" customFormat="1" ht="20.100000000000001" customHeight="1" x14ac:dyDescent="0.15">
      <c r="B649" s="12"/>
      <c r="C649" s="13"/>
      <c r="D649" s="13"/>
      <c r="E649" s="14"/>
      <c r="F649" s="15"/>
      <c r="G649" s="689" t="s">
        <v>72</v>
      </c>
      <c r="H649" s="689"/>
      <c r="I649" s="689"/>
      <c r="J649" s="689"/>
      <c r="K649" s="689"/>
      <c r="L649" s="689"/>
      <c r="M649" s="689"/>
      <c r="N649" s="13"/>
      <c r="O649" s="13"/>
      <c r="P649" s="13"/>
      <c r="Q649" s="13"/>
      <c r="R649" s="13"/>
      <c r="S649" s="16"/>
    </row>
    <row r="650" spans="2:19" customFormat="1" ht="15.95" customHeight="1" x14ac:dyDescent="0.15">
      <c r="B650" s="17"/>
      <c r="C650" s="1"/>
      <c r="D650" s="1"/>
      <c r="E650" s="9"/>
      <c r="F650" s="7"/>
      <c r="G650" s="690"/>
      <c r="H650" s="690"/>
      <c r="I650" s="690"/>
      <c r="J650" s="690"/>
      <c r="K650" s="690"/>
      <c r="L650" s="690"/>
      <c r="M650" s="690"/>
      <c r="N650" s="1"/>
      <c r="O650" s="1"/>
      <c r="P650" s="1"/>
      <c r="Q650" s="1"/>
      <c r="R650" s="1"/>
      <c r="S650" s="18"/>
    </row>
    <row r="651" spans="2:19" customFormat="1" ht="15.95" customHeight="1" x14ac:dyDescent="0.3">
      <c r="B651" s="17"/>
      <c r="C651" s="693" t="s">
        <v>13</v>
      </c>
      <c r="D651" s="693"/>
      <c r="E651" s="693"/>
      <c r="F651" s="7"/>
      <c r="G651" s="8"/>
      <c r="H651" s="8"/>
      <c r="I651" s="8"/>
      <c r="J651" s="8"/>
      <c r="K651" s="8"/>
      <c r="L651" s="8"/>
      <c r="M651" s="8"/>
      <c r="N651" s="1"/>
      <c r="O651" s="1"/>
      <c r="P651" s="1"/>
      <c r="Q651" s="1"/>
      <c r="R651" s="1"/>
      <c r="S651" s="18"/>
    </row>
    <row r="652" spans="2:19" customFormat="1" ht="15.95" customHeight="1" x14ac:dyDescent="0.3">
      <c r="B652" s="17"/>
      <c r="C652" s="11"/>
      <c r="D652" s="11"/>
      <c r="E652" s="11"/>
      <c r="F652" s="7"/>
      <c r="G652" s="8"/>
      <c r="H652" s="8"/>
      <c r="I652" s="8"/>
      <c r="J652" s="8"/>
      <c r="K652" s="8"/>
      <c r="L652" s="8"/>
      <c r="M652" s="8"/>
      <c r="N652" s="1"/>
      <c r="O652" s="1"/>
      <c r="P652" s="1"/>
      <c r="Q652" s="1"/>
      <c r="R652" s="1"/>
      <c r="S652" s="18"/>
    </row>
    <row r="653" spans="2:19" customFormat="1" ht="15.95" customHeight="1" x14ac:dyDescent="0.15">
      <c r="B653" s="17"/>
      <c r="C653" s="693" t="s">
        <v>292</v>
      </c>
      <c r="D653" s="693"/>
      <c r="E653" s="693"/>
      <c r="F653" s="1"/>
      <c r="G653" s="1"/>
      <c r="H653" s="4"/>
      <c r="I653" s="4"/>
      <c r="J653" s="1"/>
      <c r="K653" s="1"/>
      <c r="L653" s="1"/>
      <c r="M653" s="1"/>
      <c r="N653" s="1"/>
      <c r="O653" s="1"/>
      <c r="P653" s="10" t="s">
        <v>293</v>
      </c>
      <c r="Q653" s="691" t="s">
        <v>71</v>
      </c>
      <c r="R653" s="691"/>
      <c r="S653" s="18"/>
    </row>
    <row r="654" spans="2:19" customFormat="1" ht="15.95" customHeight="1" x14ac:dyDescent="0.15">
      <c r="B654" s="19"/>
      <c r="C654" s="2"/>
      <c r="D654" s="2"/>
      <c r="E654" s="2"/>
      <c r="F654" s="726"/>
      <c r="G654" s="726"/>
      <c r="H654" s="726"/>
      <c r="I654" s="726"/>
      <c r="J654" s="726"/>
      <c r="K654" s="726"/>
      <c r="L654" s="1"/>
      <c r="M654" s="694"/>
      <c r="N654" s="694"/>
      <c r="O654" s="694"/>
      <c r="P654" s="1"/>
      <c r="Q654" s="1"/>
      <c r="R654" s="1"/>
      <c r="S654" s="18"/>
    </row>
    <row r="655" spans="2:19" customFormat="1" ht="15.95" customHeight="1" x14ac:dyDescent="0.15">
      <c r="B655" s="663" t="s">
        <v>63</v>
      </c>
      <c r="C655" s="695"/>
      <c r="D655" s="698" t="s">
        <v>64</v>
      </c>
      <c r="E655" s="695"/>
      <c r="F655" s="685" t="s">
        <v>65</v>
      </c>
      <c r="G655" s="700"/>
      <c r="H655" s="703" t="s">
        <v>66</v>
      </c>
      <c r="I655" s="704"/>
      <c r="J655" s="664" t="s">
        <v>61</v>
      </c>
      <c r="K655" s="685" t="s">
        <v>67</v>
      </c>
      <c r="L655" s="686"/>
      <c r="M655" s="685" t="s">
        <v>68</v>
      </c>
      <c r="N655" s="686"/>
      <c r="O655" s="685" t="s">
        <v>69</v>
      </c>
      <c r="P655" s="707"/>
      <c r="Q655" s="686"/>
      <c r="R655" s="685" t="s">
        <v>62</v>
      </c>
      <c r="S655" s="687"/>
    </row>
    <row r="656" spans="2:19" customFormat="1" ht="15.95" customHeight="1" x14ac:dyDescent="0.15">
      <c r="B656" s="696"/>
      <c r="C656" s="697"/>
      <c r="D656" s="699"/>
      <c r="E656" s="697"/>
      <c r="F656" s="701"/>
      <c r="G656" s="702"/>
      <c r="H656" s="705"/>
      <c r="I656" s="706"/>
      <c r="J656" s="637"/>
      <c r="K656" s="623"/>
      <c r="L656" s="677"/>
      <c r="M656" s="623"/>
      <c r="N656" s="677"/>
      <c r="O656" s="623"/>
      <c r="P656" s="708"/>
      <c r="Q656" s="677"/>
      <c r="R656" s="623"/>
      <c r="S656" s="688"/>
    </row>
    <row r="657" spans="2:19" customFormat="1" ht="15.95" customHeight="1" x14ac:dyDescent="0.15">
      <c r="B657" s="630"/>
      <c r="C657" s="631"/>
      <c r="D657" s="632"/>
      <c r="E657" s="631"/>
      <c r="F657" s="628"/>
      <c r="G657" s="633"/>
      <c r="H657" s="616"/>
      <c r="I657" s="617"/>
      <c r="J657" s="20"/>
      <c r="K657" s="616"/>
      <c r="L657" s="617"/>
      <c r="M657" s="616"/>
      <c r="N657" s="617"/>
      <c r="O657" s="625"/>
      <c r="P657" s="626"/>
      <c r="Q657" s="627"/>
      <c r="R657" s="628"/>
      <c r="S657" s="629"/>
    </row>
    <row r="658" spans="2:19" customFormat="1" ht="15.95" customHeight="1" x14ac:dyDescent="0.15">
      <c r="B658" s="636" t="s">
        <v>190</v>
      </c>
      <c r="C658" s="637"/>
      <c r="D658" s="676"/>
      <c r="E658" s="637"/>
      <c r="F658" s="623"/>
      <c r="G658" s="677"/>
      <c r="H658" s="678"/>
      <c r="I658" s="679"/>
      <c r="J658" s="21"/>
      <c r="K658" s="716"/>
      <c r="L658" s="717"/>
      <c r="M658" s="671">
        <f>SUM(M659:N664)</f>
        <v>0</v>
      </c>
      <c r="N658" s="672"/>
      <c r="O658" s="680"/>
      <c r="P658" s="674"/>
      <c r="Q658" s="675"/>
      <c r="R658" s="623"/>
      <c r="S658" s="624"/>
    </row>
    <row r="659" spans="2:19" customFormat="1" ht="15.95" customHeight="1" x14ac:dyDescent="0.15">
      <c r="B659" s="630"/>
      <c r="C659" s="631"/>
      <c r="D659" s="632"/>
      <c r="E659" s="631"/>
      <c r="F659" s="628"/>
      <c r="G659" s="633"/>
      <c r="H659" s="634"/>
      <c r="I659" s="635"/>
      <c r="J659" s="20"/>
      <c r="K659" s="616"/>
      <c r="L659" s="617"/>
      <c r="M659" s="616"/>
      <c r="N659" s="617"/>
      <c r="O659" s="625"/>
      <c r="P659" s="626"/>
      <c r="Q659" s="627"/>
      <c r="R659" s="628"/>
      <c r="S659" s="629"/>
    </row>
    <row r="660" spans="2:19" customFormat="1" ht="15.95" customHeight="1" x14ac:dyDescent="0.15">
      <c r="B660" s="636"/>
      <c r="C660" s="637"/>
      <c r="D660" s="676" t="s">
        <v>191</v>
      </c>
      <c r="E660" s="637"/>
      <c r="F660" s="623"/>
      <c r="G660" s="677"/>
      <c r="H660" s="678"/>
      <c r="I660" s="679"/>
      <c r="J660" s="23" t="s">
        <v>73</v>
      </c>
      <c r="K660" s="671"/>
      <c r="L660" s="672"/>
      <c r="M660" s="671">
        <f>ROUNDDOWN(H660*K660,0)</f>
        <v>0</v>
      </c>
      <c r="N660" s="672"/>
      <c r="O660" s="680"/>
      <c r="P660" s="674"/>
      <c r="Q660" s="675"/>
      <c r="R660" s="623"/>
      <c r="S660" s="624"/>
    </row>
    <row r="661" spans="2:19" customFormat="1" ht="15.95" customHeight="1" x14ac:dyDescent="0.15">
      <c r="B661" s="630"/>
      <c r="C661" s="631"/>
      <c r="D661" s="632"/>
      <c r="E661" s="631"/>
      <c r="F661" s="628"/>
      <c r="G661" s="633"/>
      <c r="H661" s="634"/>
      <c r="I661" s="635"/>
      <c r="J661" s="20"/>
      <c r="K661" s="616"/>
      <c r="L661" s="617"/>
      <c r="M661" s="616"/>
      <c r="N661" s="617"/>
      <c r="O661" s="625"/>
      <c r="P661" s="626"/>
      <c r="Q661" s="627"/>
      <c r="R661" s="628"/>
      <c r="S661" s="629"/>
    </row>
    <row r="662" spans="2:19" customFormat="1" ht="15.95" customHeight="1" x14ac:dyDescent="0.15">
      <c r="B662" s="636"/>
      <c r="C662" s="637"/>
      <c r="D662" s="676" t="s">
        <v>192</v>
      </c>
      <c r="E662" s="637"/>
      <c r="F662" s="623"/>
      <c r="G662" s="677"/>
      <c r="H662" s="678"/>
      <c r="I662" s="679"/>
      <c r="J662" s="21" t="s">
        <v>193</v>
      </c>
      <c r="K662" s="671"/>
      <c r="L662" s="672"/>
      <c r="M662" s="671">
        <f>ROUNDDOWN(H662*K662,0)</f>
        <v>0</v>
      </c>
      <c r="N662" s="672"/>
      <c r="O662" s="680"/>
      <c r="P662" s="674"/>
      <c r="Q662" s="675"/>
      <c r="R662" s="623"/>
      <c r="S662" s="624"/>
    </row>
    <row r="663" spans="2:19" customFormat="1" ht="15.95" customHeight="1" x14ac:dyDescent="0.15">
      <c r="B663" s="630"/>
      <c r="C663" s="631"/>
      <c r="D663" s="632"/>
      <c r="E663" s="631"/>
      <c r="F663" s="628"/>
      <c r="G663" s="633"/>
      <c r="H663" s="634"/>
      <c r="I663" s="635"/>
      <c r="J663" s="20"/>
      <c r="K663" s="616"/>
      <c r="L663" s="617"/>
      <c r="M663" s="658"/>
      <c r="N663" s="659"/>
      <c r="O663" s="660"/>
      <c r="P663" s="661"/>
      <c r="Q663" s="662"/>
      <c r="R663" s="665"/>
      <c r="S663" s="713"/>
    </row>
    <row r="664" spans="2:19" customFormat="1" ht="15.95" customHeight="1" x14ac:dyDescent="0.15">
      <c r="B664" s="636"/>
      <c r="C664" s="637"/>
      <c r="D664" s="676" t="s">
        <v>194</v>
      </c>
      <c r="E664" s="637"/>
      <c r="F664" s="623"/>
      <c r="G664" s="677"/>
      <c r="H664" s="678"/>
      <c r="I664" s="679"/>
      <c r="J664" s="21" t="s">
        <v>164</v>
      </c>
      <c r="K664" s="671"/>
      <c r="L664" s="672"/>
      <c r="M664" s="671">
        <f>ROUNDDOWN(H664*K664,0)</f>
        <v>0</v>
      </c>
      <c r="N664" s="672"/>
      <c r="O664" s="620"/>
      <c r="P664" s="621"/>
      <c r="Q664" s="622"/>
      <c r="R664" s="638"/>
      <c r="S664" s="714"/>
    </row>
    <row r="665" spans="2:19" customFormat="1" ht="15.95" customHeight="1" x14ac:dyDescent="0.15">
      <c r="B665" s="663"/>
      <c r="C665" s="664"/>
      <c r="D665" s="665"/>
      <c r="E665" s="664"/>
      <c r="F665" s="665"/>
      <c r="G665" s="664"/>
      <c r="H665" s="666"/>
      <c r="I665" s="667"/>
      <c r="J665" s="20"/>
      <c r="K665" s="658"/>
      <c r="L665" s="659"/>
      <c r="M665" s="658"/>
      <c r="N665" s="659"/>
      <c r="O665" s="625"/>
      <c r="P665" s="626"/>
      <c r="Q665" s="627"/>
      <c r="R665" s="628"/>
      <c r="S665" s="629"/>
    </row>
    <row r="666" spans="2:19" customFormat="1" ht="15.95" customHeight="1" x14ac:dyDescent="0.15">
      <c r="B666" s="636" t="s">
        <v>199</v>
      </c>
      <c r="C666" s="637"/>
      <c r="D666" s="638"/>
      <c r="E666" s="637"/>
      <c r="F666" s="638"/>
      <c r="G666" s="637"/>
      <c r="H666" s="639">
        <v>1</v>
      </c>
      <c r="I666" s="640"/>
      <c r="J666" s="21" t="s">
        <v>75</v>
      </c>
      <c r="K666" s="684" t="s">
        <v>196</v>
      </c>
      <c r="L666" s="619"/>
      <c r="M666" s="618">
        <f>ROUNDDOWN(M658*0.07,0)</f>
        <v>0</v>
      </c>
      <c r="N666" s="619"/>
      <c r="O666" s="680"/>
      <c r="P666" s="674"/>
      <c r="Q666" s="675"/>
      <c r="R666" s="623"/>
      <c r="S666" s="624"/>
    </row>
    <row r="667" spans="2:19" customFormat="1" ht="15.95" customHeight="1" x14ac:dyDescent="0.15">
      <c r="B667" s="630"/>
      <c r="C667" s="631"/>
      <c r="D667" s="632"/>
      <c r="E667" s="631"/>
      <c r="F667" s="628"/>
      <c r="G667" s="633"/>
      <c r="H667" s="634"/>
      <c r="I667" s="635"/>
      <c r="J667" s="20"/>
      <c r="K667" s="616"/>
      <c r="L667" s="617"/>
      <c r="M667" s="616"/>
      <c r="N667" s="617"/>
      <c r="O667" s="625"/>
      <c r="P667" s="626"/>
      <c r="Q667" s="627"/>
      <c r="R667" s="628"/>
      <c r="S667" s="629"/>
    </row>
    <row r="668" spans="2:19" customFormat="1" ht="15.95" customHeight="1" x14ac:dyDescent="0.15">
      <c r="B668" s="636" t="s">
        <v>201</v>
      </c>
      <c r="C668" s="637"/>
      <c r="D668" s="676"/>
      <c r="E668" s="637"/>
      <c r="F668" s="623"/>
      <c r="G668" s="677"/>
      <c r="H668" s="678"/>
      <c r="I668" s="679"/>
      <c r="J668" s="21"/>
      <c r="K668" s="671"/>
      <c r="L668" s="672"/>
      <c r="M668" s="671">
        <f>SUM(M659:N666)</f>
        <v>0</v>
      </c>
      <c r="N668" s="672"/>
      <c r="O668" s="680"/>
      <c r="P668" s="674"/>
      <c r="Q668" s="675"/>
      <c r="R668" s="623"/>
      <c r="S668" s="624"/>
    </row>
    <row r="669" spans="2:19" customFormat="1" ht="15.95" customHeight="1" x14ac:dyDescent="0.15">
      <c r="B669" s="663"/>
      <c r="C669" s="664"/>
      <c r="D669" s="665"/>
      <c r="E669" s="664"/>
      <c r="F669" s="665"/>
      <c r="G669" s="664"/>
      <c r="H669" s="666"/>
      <c r="I669" s="667"/>
      <c r="J669" s="20"/>
      <c r="K669" s="658"/>
      <c r="L669" s="659"/>
      <c r="M669" s="616"/>
      <c r="N669" s="617"/>
      <c r="O669" s="625"/>
      <c r="P669" s="626"/>
      <c r="Q669" s="627"/>
      <c r="R669" s="628"/>
      <c r="S669" s="629"/>
    </row>
    <row r="670" spans="2:19" customFormat="1" ht="15.95" customHeight="1" x14ac:dyDescent="0.15">
      <c r="B670" s="636"/>
      <c r="C670" s="637"/>
      <c r="D670" s="638"/>
      <c r="E670" s="637"/>
      <c r="F670" s="638"/>
      <c r="G670" s="637"/>
      <c r="H670" s="639"/>
      <c r="I670" s="640"/>
      <c r="J670" s="21"/>
      <c r="K670" s="618"/>
      <c r="L670" s="619"/>
      <c r="M670" s="671"/>
      <c r="N670" s="672"/>
      <c r="O670" s="680"/>
      <c r="P670" s="674"/>
      <c r="Q670" s="675"/>
      <c r="R670" s="623"/>
      <c r="S670" s="624"/>
    </row>
    <row r="671" spans="2:19" customFormat="1" ht="15.95" customHeight="1" x14ac:dyDescent="0.15">
      <c r="B671" s="663"/>
      <c r="C671" s="664"/>
      <c r="D671" s="665"/>
      <c r="E671" s="664"/>
      <c r="F671" s="665"/>
      <c r="G671" s="664"/>
      <c r="H671" s="658"/>
      <c r="I671" s="659"/>
      <c r="J671" s="20"/>
      <c r="K671" s="658"/>
      <c r="L671" s="659"/>
      <c r="M671" s="616"/>
      <c r="N671" s="617"/>
      <c r="O671" s="625"/>
      <c r="P671" s="626"/>
      <c r="Q671" s="627"/>
      <c r="R671" s="628"/>
      <c r="S671" s="629"/>
    </row>
    <row r="672" spans="2:19" customFormat="1" ht="15.95" customHeight="1" x14ac:dyDescent="0.15">
      <c r="B672" s="636"/>
      <c r="C672" s="637"/>
      <c r="D672" s="638"/>
      <c r="E672" s="637"/>
      <c r="F672" s="638"/>
      <c r="G672" s="637"/>
      <c r="H672" s="639"/>
      <c r="I672" s="640"/>
      <c r="J672" s="21"/>
      <c r="K672" s="618"/>
      <c r="L672" s="619"/>
      <c r="M672" s="671"/>
      <c r="N672" s="672"/>
      <c r="O672" s="680"/>
      <c r="P672" s="674"/>
      <c r="Q672" s="675"/>
      <c r="R672" s="623"/>
      <c r="S672" s="624"/>
    </row>
    <row r="673" spans="2:19" customFormat="1" ht="15.95" customHeight="1" x14ac:dyDescent="0.15">
      <c r="B673" s="630"/>
      <c r="C673" s="631"/>
      <c r="D673" s="632"/>
      <c r="E673" s="631"/>
      <c r="F673" s="628"/>
      <c r="G673" s="633"/>
      <c r="H673" s="616"/>
      <c r="I673" s="617"/>
      <c r="J673" s="20"/>
      <c r="K673" s="616"/>
      <c r="L673" s="617"/>
      <c r="M673" s="616"/>
      <c r="N673" s="617"/>
      <c r="O673" s="625"/>
      <c r="P673" s="626"/>
      <c r="Q673" s="627"/>
      <c r="R673" s="628"/>
      <c r="S673" s="629"/>
    </row>
    <row r="674" spans="2:19" customFormat="1" ht="15.95" customHeight="1" x14ac:dyDescent="0.15">
      <c r="B674" s="636"/>
      <c r="C674" s="637"/>
      <c r="D674" s="638"/>
      <c r="E674" s="637"/>
      <c r="F674" s="638"/>
      <c r="G674" s="637"/>
      <c r="H674" s="639"/>
      <c r="I674" s="640"/>
      <c r="J674" s="21"/>
      <c r="K674" s="618"/>
      <c r="L674" s="619"/>
      <c r="M674" s="618"/>
      <c r="N674" s="619"/>
      <c r="O674" s="668"/>
      <c r="P674" s="669"/>
      <c r="Q674" s="670"/>
      <c r="R674" s="623"/>
      <c r="S674" s="624"/>
    </row>
    <row r="675" spans="2:19" customFormat="1" ht="15.95" customHeight="1" x14ac:dyDescent="0.15">
      <c r="B675" s="630"/>
      <c r="C675" s="631"/>
      <c r="D675" s="632"/>
      <c r="E675" s="631"/>
      <c r="F675" s="628"/>
      <c r="G675" s="633"/>
      <c r="H675" s="634"/>
      <c r="I675" s="635"/>
      <c r="J675" s="20"/>
      <c r="K675" s="616"/>
      <c r="L675" s="617"/>
      <c r="M675" s="616"/>
      <c r="N675" s="617"/>
      <c r="O675" s="625"/>
      <c r="P675" s="626"/>
      <c r="Q675" s="627"/>
      <c r="R675" s="628"/>
      <c r="S675" s="629"/>
    </row>
    <row r="676" spans="2:19" customFormat="1" ht="15.95" customHeight="1" x14ac:dyDescent="0.15">
      <c r="B676" s="636"/>
      <c r="C676" s="637"/>
      <c r="D676" s="676"/>
      <c r="E676" s="637"/>
      <c r="F676" s="623"/>
      <c r="G676" s="677"/>
      <c r="H676" s="678"/>
      <c r="I676" s="679"/>
      <c r="J676" s="21"/>
      <c r="K676" s="671"/>
      <c r="L676" s="672"/>
      <c r="M676" s="671"/>
      <c r="N676" s="672"/>
      <c r="O676" s="673"/>
      <c r="P676" s="674"/>
      <c r="Q676" s="675"/>
      <c r="R676" s="623"/>
      <c r="S676" s="624"/>
    </row>
    <row r="677" spans="2:19" customFormat="1" ht="15.95" customHeight="1" x14ac:dyDescent="0.15">
      <c r="B677" s="663"/>
      <c r="C677" s="664"/>
      <c r="D677" s="665"/>
      <c r="E677" s="664"/>
      <c r="F677" s="665"/>
      <c r="G677" s="664"/>
      <c r="H677" s="666"/>
      <c r="I677" s="667"/>
      <c r="J677" s="20"/>
      <c r="K677" s="658"/>
      <c r="L677" s="659"/>
      <c r="M677" s="711"/>
      <c r="N677" s="712"/>
      <c r="O677" s="625"/>
      <c r="P677" s="626"/>
      <c r="Q677" s="627"/>
      <c r="R677" s="628"/>
      <c r="S677" s="629"/>
    </row>
    <row r="678" spans="2:19" customFormat="1" ht="15.95" customHeight="1" x14ac:dyDescent="0.15">
      <c r="B678" s="636"/>
      <c r="C678" s="637"/>
      <c r="D678" s="638"/>
      <c r="E678" s="637"/>
      <c r="F678" s="638"/>
      <c r="G678" s="637"/>
      <c r="H678" s="639"/>
      <c r="I678" s="640"/>
      <c r="J678" s="21"/>
      <c r="K678" s="618"/>
      <c r="L678" s="619"/>
      <c r="M678" s="709"/>
      <c r="N678" s="710"/>
      <c r="O678" s="668"/>
      <c r="P678" s="669"/>
      <c r="Q678" s="670"/>
      <c r="R678" s="623"/>
      <c r="S678" s="624"/>
    </row>
    <row r="679" spans="2:19" customFormat="1" ht="15.95" customHeight="1" x14ac:dyDescent="0.15">
      <c r="B679" s="630"/>
      <c r="C679" s="631"/>
      <c r="D679" s="632"/>
      <c r="E679" s="631"/>
      <c r="F679" s="628"/>
      <c r="G679" s="633"/>
      <c r="H679" s="616"/>
      <c r="I679" s="617"/>
      <c r="J679" s="20"/>
      <c r="K679" s="616"/>
      <c r="L679" s="617"/>
      <c r="M679" s="616"/>
      <c r="N679" s="617"/>
      <c r="O679" s="625"/>
      <c r="P679" s="626"/>
      <c r="Q679" s="627"/>
      <c r="R679" s="628"/>
      <c r="S679" s="629"/>
    </row>
    <row r="680" spans="2:19" customFormat="1" ht="15.95" customHeight="1" thickBot="1" x14ac:dyDescent="0.2">
      <c r="B680" s="652"/>
      <c r="C680" s="653"/>
      <c r="D680" s="654"/>
      <c r="E680" s="653"/>
      <c r="F680" s="650"/>
      <c r="G680" s="655"/>
      <c r="H680" s="645"/>
      <c r="I680" s="646"/>
      <c r="J680" s="22"/>
      <c r="K680" s="643"/>
      <c r="L680" s="644"/>
      <c r="M680" s="645"/>
      <c r="N680" s="646"/>
      <c r="O680" s="647"/>
      <c r="P680" s="648"/>
      <c r="Q680" s="649"/>
      <c r="R680" s="650"/>
      <c r="S680" s="651"/>
    </row>
    <row r="681" spans="2:19" customFormat="1" ht="9.9499999999999993" customHeight="1" x14ac:dyDescent="0.15">
      <c r="H681" s="5"/>
      <c r="I681" s="5"/>
    </row>
    <row r="682" spans="2:19" customFormat="1" ht="14.25" thickBot="1" x14ac:dyDescent="0.2">
      <c r="C682" s="641" t="s">
        <v>14</v>
      </c>
      <c r="D682" s="641"/>
      <c r="E682" s="6"/>
      <c r="F682" s="3"/>
      <c r="H682" s="5"/>
      <c r="I682" s="5"/>
      <c r="P682" s="642" t="s">
        <v>70</v>
      </c>
      <c r="Q682" s="642"/>
      <c r="R682" s="642"/>
      <c r="S682" s="642"/>
    </row>
    <row r="683" spans="2:19" customFormat="1" ht="20.100000000000001" customHeight="1" x14ac:dyDescent="0.15">
      <c r="B683" s="12"/>
      <c r="C683" s="13"/>
      <c r="D683" s="13"/>
      <c r="E683" s="14"/>
      <c r="F683" s="15"/>
      <c r="G683" s="689" t="s">
        <v>72</v>
      </c>
      <c r="H683" s="689"/>
      <c r="I683" s="689"/>
      <c r="J683" s="689"/>
      <c r="K683" s="689"/>
      <c r="L683" s="689"/>
      <c r="M683" s="689"/>
      <c r="N683" s="13"/>
      <c r="O683" s="13"/>
      <c r="P683" s="13"/>
      <c r="Q683" s="13"/>
      <c r="R683" s="13"/>
      <c r="S683" s="16"/>
    </row>
    <row r="684" spans="2:19" customFormat="1" ht="15.95" customHeight="1" x14ac:dyDescent="0.15">
      <c r="B684" s="17"/>
      <c r="C684" s="1"/>
      <c r="D684" s="1"/>
      <c r="E684" s="9"/>
      <c r="F684" s="7"/>
      <c r="G684" s="690"/>
      <c r="H684" s="690"/>
      <c r="I684" s="690"/>
      <c r="J684" s="690"/>
      <c r="K684" s="690"/>
      <c r="L684" s="690"/>
      <c r="M684" s="690"/>
      <c r="N684" s="1"/>
      <c r="O684" s="1"/>
      <c r="P684" s="1"/>
      <c r="Q684" s="1"/>
      <c r="R684" s="1"/>
      <c r="S684" s="18"/>
    </row>
    <row r="685" spans="2:19" customFormat="1" ht="15.95" customHeight="1" x14ac:dyDescent="0.3">
      <c r="B685" s="17"/>
      <c r="C685" s="693" t="s">
        <v>15</v>
      </c>
      <c r="D685" s="693"/>
      <c r="E685" s="693"/>
      <c r="F685" s="7"/>
      <c r="G685" s="8"/>
      <c r="H685" s="8"/>
      <c r="I685" s="8"/>
      <c r="J685" s="8"/>
      <c r="K685" s="8"/>
      <c r="L685" s="8"/>
      <c r="M685" s="8"/>
      <c r="N685" s="1"/>
      <c r="O685" s="1"/>
      <c r="P685" s="1"/>
      <c r="Q685" s="1"/>
      <c r="R685" s="1"/>
      <c r="S685" s="18"/>
    </row>
    <row r="686" spans="2:19" customFormat="1" ht="15.95" customHeight="1" x14ac:dyDescent="0.3">
      <c r="B686" s="17"/>
      <c r="C686" s="11"/>
      <c r="D686" s="11"/>
      <c r="E686" s="11"/>
      <c r="F686" s="7"/>
      <c r="G686" s="8"/>
      <c r="H686" s="8"/>
      <c r="I686" s="8"/>
      <c r="J686" s="8"/>
      <c r="K686" s="8"/>
      <c r="L686" s="8"/>
      <c r="M686" s="8"/>
      <c r="N686" s="1"/>
      <c r="O686" s="1"/>
      <c r="P686" s="1"/>
      <c r="Q686" s="1"/>
      <c r="R686" s="1"/>
      <c r="S686" s="18"/>
    </row>
    <row r="687" spans="2:19" customFormat="1" ht="15.95" customHeight="1" x14ac:dyDescent="0.15">
      <c r="B687" s="17"/>
      <c r="C687" s="693" t="s">
        <v>16</v>
      </c>
      <c r="D687" s="693"/>
      <c r="E687" s="693"/>
      <c r="F687" s="1"/>
      <c r="G687" s="1"/>
      <c r="H687" s="4"/>
      <c r="I687" s="4"/>
      <c r="J687" s="1"/>
      <c r="K687" s="1"/>
      <c r="L687" s="1"/>
      <c r="M687" s="1"/>
      <c r="N687" s="1"/>
      <c r="O687" s="1"/>
      <c r="P687" s="10" t="s">
        <v>293</v>
      </c>
      <c r="Q687" s="691" t="s">
        <v>71</v>
      </c>
      <c r="R687" s="691"/>
      <c r="S687" s="18"/>
    </row>
    <row r="688" spans="2:19" customFormat="1" ht="15.95" customHeight="1" x14ac:dyDescent="0.15">
      <c r="B688" s="19"/>
      <c r="C688" s="2"/>
      <c r="D688" s="2"/>
      <c r="E688" s="2"/>
      <c r="F688" s="2"/>
      <c r="G688" s="24"/>
      <c r="H688" s="692"/>
      <c r="I688" s="692"/>
      <c r="J688" s="692"/>
      <c r="K688" s="692"/>
      <c r="L688" s="1"/>
      <c r="M688" s="694"/>
      <c r="N688" s="694"/>
      <c r="O688" s="694"/>
      <c r="P688" s="1"/>
      <c r="Q688" s="1"/>
      <c r="R688" s="1"/>
      <c r="S688" s="18"/>
    </row>
    <row r="689" spans="2:19" customFormat="1" ht="15.95" customHeight="1" x14ac:dyDescent="0.15">
      <c r="B689" s="663" t="s">
        <v>63</v>
      </c>
      <c r="C689" s="695"/>
      <c r="D689" s="698" t="s">
        <v>64</v>
      </c>
      <c r="E689" s="695"/>
      <c r="F689" s="685" t="s">
        <v>65</v>
      </c>
      <c r="G689" s="700"/>
      <c r="H689" s="703" t="s">
        <v>66</v>
      </c>
      <c r="I689" s="704"/>
      <c r="J689" s="664" t="s">
        <v>61</v>
      </c>
      <c r="K689" s="685" t="s">
        <v>67</v>
      </c>
      <c r="L689" s="686"/>
      <c r="M689" s="685" t="s">
        <v>68</v>
      </c>
      <c r="N689" s="686"/>
      <c r="O689" s="685" t="s">
        <v>69</v>
      </c>
      <c r="P689" s="707"/>
      <c r="Q689" s="686"/>
      <c r="R689" s="685" t="s">
        <v>62</v>
      </c>
      <c r="S689" s="687"/>
    </row>
    <row r="690" spans="2:19" customFormat="1" ht="15.95" customHeight="1" x14ac:dyDescent="0.15">
      <c r="B690" s="696"/>
      <c r="C690" s="697"/>
      <c r="D690" s="699"/>
      <c r="E690" s="697"/>
      <c r="F690" s="701"/>
      <c r="G690" s="702"/>
      <c r="H690" s="705"/>
      <c r="I690" s="706"/>
      <c r="J690" s="637"/>
      <c r="K690" s="623"/>
      <c r="L690" s="677"/>
      <c r="M690" s="623"/>
      <c r="N690" s="677"/>
      <c r="O690" s="623"/>
      <c r="P690" s="708"/>
      <c r="Q690" s="677"/>
      <c r="R690" s="623"/>
      <c r="S690" s="688"/>
    </row>
    <row r="691" spans="2:19" customFormat="1" ht="15.95" customHeight="1" x14ac:dyDescent="0.15">
      <c r="B691" s="630"/>
      <c r="C691" s="631"/>
      <c r="D691" s="632"/>
      <c r="E691" s="631"/>
      <c r="F691" s="628"/>
      <c r="G691" s="633"/>
      <c r="H691" s="616"/>
      <c r="I691" s="617"/>
      <c r="J691" s="20"/>
      <c r="K691" s="616"/>
      <c r="L691" s="617"/>
      <c r="M691" s="616"/>
      <c r="N691" s="617"/>
      <c r="O691" s="625"/>
      <c r="P691" s="626"/>
      <c r="Q691" s="627"/>
      <c r="R691" s="628"/>
      <c r="S691" s="629"/>
    </row>
    <row r="692" spans="2:19" customFormat="1" ht="15.95" customHeight="1" x14ac:dyDescent="0.15">
      <c r="B692" s="636" t="s">
        <v>190</v>
      </c>
      <c r="C692" s="637"/>
      <c r="D692" s="676"/>
      <c r="E692" s="637"/>
      <c r="F692" s="623"/>
      <c r="G692" s="677"/>
      <c r="H692" s="678"/>
      <c r="I692" s="679"/>
      <c r="J692" s="21"/>
      <c r="K692" s="716"/>
      <c r="L692" s="717"/>
      <c r="M692" s="671">
        <f>SUM(M693:N698)</f>
        <v>0</v>
      </c>
      <c r="N692" s="672"/>
      <c r="O692" s="680"/>
      <c r="P692" s="674"/>
      <c r="Q692" s="675"/>
      <c r="R692" s="623"/>
      <c r="S692" s="624"/>
    </row>
    <row r="693" spans="2:19" customFormat="1" ht="15.95" customHeight="1" x14ac:dyDescent="0.15">
      <c r="B693" s="630"/>
      <c r="C693" s="631"/>
      <c r="D693" s="632"/>
      <c r="E693" s="631"/>
      <c r="F693" s="628"/>
      <c r="G693" s="633"/>
      <c r="H693" s="634"/>
      <c r="I693" s="635"/>
      <c r="J693" s="20"/>
      <c r="K693" s="616"/>
      <c r="L693" s="617"/>
      <c r="M693" s="616"/>
      <c r="N693" s="617"/>
      <c r="O693" s="625"/>
      <c r="P693" s="626"/>
      <c r="Q693" s="627"/>
      <c r="R693" s="628"/>
      <c r="S693" s="629"/>
    </row>
    <row r="694" spans="2:19" customFormat="1" ht="15.95" customHeight="1" x14ac:dyDescent="0.15">
      <c r="B694" s="636"/>
      <c r="C694" s="637"/>
      <c r="D694" s="676" t="s">
        <v>191</v>
      </c>
      <c r="E694" s="637"/>
      <c r="F694" s="623"/>
      <c r="G694" s="677"/>
      <c r="H694" s="678"/>
      <c r="I694" s="679"/>
      <c r="J694" s="23" t="s">
        <v>73</v>
      </c>
      <c r="K694" s="671"/>
      <c r="L694" s="672"/>
      <c r="M694" s="671">
        <f>ROUNDDOWN(H694*K694,0)</f>
        <v>0</v>
      </c>
      <c r="N694" s="672"/>
      <c r="O694" s="680"/>
      <c r="P694" s="674"/>
      <c r="Q694" s="675"/>
      <c r="R694" s="623"/>
      <c r="S694" s="624"/>
    </row>
    <row r="695" spans="2:19" customFormat="1" ht="15.95" customHeight="1" x14ac:dyDescent="0.15">
      <c r="B695" s="630"/>
      <c r="C695" s="631"/>
      <c r="D695" s="632"/>
      <c r="E695" s="631"/>
      <c r="F695" s="628"/>
      <c r="G695" s="633"/>
      <c r="H695" s="634"/>
      <c r="I695" s="635"/>
      <c r="J695" s="20"/>
      <c r="K695" s="616"/>
      <c r="L695" s="617"/>
      <c r="M695" s="616"/>
      <c r="N695" s="617"/>
      <c r="O695" s="625"/>
      <c r="P695" s="626"/>
      <c r="Q695" s="627"/>
      <c r="R695" s="628"/>
      <c r="S695" s="629"/>
    </row>
    <row r="696" spans="2:19" customFormat="1" ht="15.95" customHeight="1" x14ac:dyDescent="0.15">
      <c r="B696" s="636"/>
      <c r="C696" s="637"/>
      <c r="D696" s="676" t="s">
        <v>192</v>
      </c>
      <c r="E696" s="637"/>
      <c r="F696" s="623"/>
      <c r="G696" s="677"/>
      <c r="H696" s="678"/>
      <c r="I696" s="679"/>
      <c r="J696" s="21" t="s">
        <v>193</v>
      </c>
      <c r="K696" s="671"/>
      <c r="L696" s="672"/>
      <c r="M696" s="671">
        <f>ROUNDDOWN(H696*K696,0)</f>
        <v>0</v>
      </c>
      <c r="N696" s="672"/>
      <c r="O696" s="668"/>
      <c r="P696" s="669"/>
      <c r="Q696" s="670"/>
      <c r="R696" s="623"/>
      <c r="S696" s="624"/>
    </row>
    <row r="697" spans="2:19" customFormat="1" ht="15.95" customHeight="1" x14ac:dyDescent="0.15">
      <c r="B697" s="630"/>
      <c r="C697" s="631"/>
      <c r="D697" s="632"/>
      <c r="E697" s="631"/>
      <c r="F697" s="628"/>
      <c r="G697" s="633"/>
      <c r="H697" s="634"/>
      <c r="I697" s="635"/>
      <c r="J697" s="20"/>
      <c r="K697" s="616"/>
      <c r="L697" s="617"/>
      <c r="M697" s="616"/>
      <c r="N697" s="617"/>
      <c r="O697" s="625"/>
      <c r="P697" s="626"/>
      <c r="Q697" s="627"/>
      <c r="R697" s="628"/>
      <c r="S697" s="629"/>
    </row>
    <row r="698" spans="2:19" customFormat="1" ht="15.95" customHeight="1" x14ac:dyDescent="0.15">
      <c r="B698" s="636"/>
      <c r="C698" s="637"/>
      <c r="D698" s="676" t="s">
        <v>194</v>
      </c>
      <c r="E698" s="637"/>
      <c r="F698" s="623"/>
      <c r="G698" s="677"/>
      <c r="H698" s="678"/>
      <c r="I698" s="679"/>
      <c r="J698" s="21" t="s">
        <v>164</v>
      </c>
      <c r="K698" s="671"/>
      <c r="L698" s="672"/>
      <c r="M698" s="671">
        <f>ROUNDDOWN(H698*K698,0)</f>
        <v>0</v>
      </c>
      <c r="N698" s="672"/>
      <c r="O698" s="668"/>
      <c r="P698" s="669"/>
      <c r="Q698" s="670"/>
      <c r="R698" s="623"/>
      <c r="S698" s="624"/>
    </row>
    <row r="699" spans="2:19" customFormat="1" ht="15.95" customHeight="1" x14ac:dyDescent="0.15">
      <c r="B699" s="663"/>
      <c r="C699" s="664"/>
      <c r="D699" s="665"/>
      <c r="E699" s="664"/>
      <c r="F699" s="665"/>
      <c r="G699" s="664"/>
      <c r="H699" s="666"/>
      <c r="I699" s="667"/>
      <c r="J699" s="20"/>
      <c r="K699" s="658"/>
      <c r="L699" s="659"/>
      <c r="M699" s="616"/>
      <c r="N699" s="617"/>
      <c r="O699" s="625"/>
      <c r="P699" s="626"/>
      <c r="Q699" s="627"/>
      <c r="R699" s="628"/>
      <c r="S699" s="629"/>
    </row>
    <row r="700" spans="2:19" customFormat="1" ht="15.95" customHeight="1" x14ac:dyDescent="0.15">
      <c r="B700" s="636" t="s">
        <v>197</v>
      </c>
      <c r="C700" s="637"/>
      <c r="D700" s="638"/>
      <c r="E700" s="637"/>
      <c r="F700" s="638"/>
      <c r="G700" s="637"/>
      <c r="H700" s="639">
        <v>1</v>
      </c>
      <c r="I700" s="640"/>
      <c r="J700" s="21" t="s">
        <v>75</v>
      </c>
      <c r="K700" s="684" t="s">
        <v>196</v>
      </c>
      <c r="L700" s="619"/>
      <c r="M700" s="671">
        <f>ROUNDDOWN(M692*0.5%,0)</f>
        <v>0</v>
      </c>
      <c r="N700" s="672"/>
      <c r="O700" s="668"/>
      <c r="P700" s="669"/>
      <c r="Q700" s="670"/>
      <c r="R700" s="623"/>
      <c r="S700" s="624"/>
    </row>
    <row r="701" spans="2:19" customFormat="1" ht="15.95" customHeight="1" x14ac:dyDescent="0.15">
      <c r="B701" s="663"/>
      <c r="C701" s="664"/>
      <c r="D701" s="665"/>
      <c r="E701" s="664"/>
      <c r="F701" s="665"/>
      <c r="G701" s="664"/>
      <c r="H701" s="666"/>
      <c r="I701" s="667"/>
      <c r="J701" s="20"/>
      <c r="K701" s="658"/>
      <c r="L701" s="659"/>
      <c r="M701" s="616"/>
      <c r="N701" s="617"/>
      <c r="O701" s="625"/>
      <c r="P701" s="626"/>
      <c r="Q701" s="627"/>
      <c r="R701" s="628"/>
      <c r="S701" s="629"/>
    </row>
    <row r="702" spans="2:19" customFormat="1" ht="15.95" customHeight="1" x14ac:dyDescent="0.15">
      <c r="B702" s="636" t="s">
        <v>199</v>
      </c>
      <c r="C702" s="637"/>
      <c r="D702" s="638"/>
      <c r="E702" s="637"/>
      <c r="F702" s="638"/>
      <c r="G702" s="637"/>
      <c r="H702" s="639">
        <v>1</v>
      </c>
      <c r="I702" s="640"/>
      <c r="J702" s="21" t="s">
        <v>169</v>
      </c>
      <c r="K702" s="684" t="s">
        <v>200</v>
      </c>
      <c r="L702" s="619"/>
      <c r="M702" s="671">
        <f>ROUNDDOWN(0.07*M692,0)</f>
        <v>0</v>
      </c>
      <c r="N702" s="672"/>
      <c r="O702" s="680"/>
      <c r="P702" s="674"/>
      <c r="Q702" s="675"/>
      <c r="R702" s="623"/>
      <c r="S702" s="624"/>
    </row>
    <row r="703" spans="2:19" customFormat="1" ht="15.95" customHeight="1" x14ac:dyDescent="0.15">
      <c r="B703" s="630"/>
      <c r="C703" s="631"/>
      <c r="D703" s="632"/>
      <c r="E703" s="631"/>
      <c r="F703" s="628"/>
      <c r="G703" s="633"/>
      <c r="H703" s="634"/>
      <c r="I703" s="635"/>
      <c r="J703" s="20"/>
      <c r="K703" s="658"/>
      <c r="L703" s="659"/>
      <c r="M703" s="616"/>
      <c r="N703" s="617"/>
      <c r="O703" s="625"/>
      <c r="P703" s="626"/>
      <c r="Q703" s="627"/>
      <c r="R703" s="628"/>
      <c r="S703" s="629"/>
    </row>
    <row r="704" spans="2:19" customFormat="1" ht="15.95" customHeight="1" x14ac:dyDescent="0.15">
      <c r="B704" s="636" t="s">
        <v>201</v>
      </c>
      <c r="C704" s="637"/>
      <c r="D704" s="676"/>
      <c r="E704" s="637"/>
      <c r="F704" s="623"/>
      <c r="G704" s="677"/>
      <c r="H704" s="678"/>
      <c r="I704" s="679"/>
      <c r="J704" s="21"/>
      <c r="K704" s="684"/>
      <c r="L704" s="619"/>
      <c r="M704" s="671">
        <f>SUM(M693:N702)</f>
        <v>0</v>
      </c>
      <c r="N704" s="672"/>
      <c r="O704" s="680"/>
      <c r="P704" s="674"/>
      <c r="Q704" s="675"/>
      <c r="R704" s="623"/>
      <c r="S704" s="624"/>
    </row>
    <row r="705" spans="2:19" customFormat="1" ht="15.95" customHeight="1" x14ac:dyDescent="0.15">
      <c r="B705" s="663"/>
      <c r="C705" s="664"/>
      <c r="D705" s="665"/>
      <c r="E705" s="664"/>
      <c r="F705" s="665"/>
      <c r="G705" s="664"/>
      <c r="H705" s="666"/>
      <c r="I705" s="667"/>
      <c r="J705" s="20"/>
      <c r="K705" s="658"/>
      <c r="L705" s="659"/>
      <c r="M705" s="616"/>
      <c r="N705" s="617"/>
      <c r="O705" s="625"/>
      <c r="P705" s="626"/>
      <c r="Q705" s="627"/>
      <c r="R705" s="628"/>
      <c r="S705" s="629"/>
    </row>
    <row r="706" spans="2:19" customFormat="1" ht="15.95" customHeight="1" x14ac:dyDescent="0.15">
      <c r="B706" s="636"/>
      <c r="C706" s="637"/>
      <c r="D706" s="638"/>
      <c r="E706" s="637"/>
      <c r="F706" s="638"/>
      <c r="G706" s="637"/>
      <c r="H706" s="639"/>
      <c r="I706" s="640"/>
      <c r="J706" s="21"/>
      <c r="K706" s="618"/>
      <c r="L706" s="619"/>
      <c r="M706" s="671"/>
      <c r="N706" s="672"/>
      <c r="O706" s="680"/>
      <c r="P706" s="674"/>
      <c r="Q706" s="675"/>
      <c r="R706" s="623"/>
      <c r="S706" s="624"/>
    </row>
    <row r="707" spans="2:19" customFormat="1" ht="15.95" customHeight="1" x14ac:dyDescent="0.15">
      <c r="B707" s="630"/>
      <c r="C707" s="631"/>
      <c r="D707" s="632"/>
      <c r="E707" s="631"/>
      <c r="F707" s="628"/>
      <c r="G707" s="633"/>
      <c r="H707" s="616"/>
      <c r="I707" s="617"/>
      <c r="J707" s="20"/>
      <c r="K707" s="616"/>
      <c r="L707" s="617"/>
      <c r="M707" s="616"/>
      <c r="N707" s="617"/>
      <c r="O707" s="625"/>
      <c r="P707" s="626"/>
      <c r="Q707" s="627"/>
      <c r="R707" s="628"/>
      <c r="S707" s="629"/>
    </row>
    <row r="708" spans="2:19" customFormat="1" ht="15.95" customHeight="1" x14ac:dyDescent="0.15">
      <c r="B708" s="636"/>
      <c r="C708" s="637"/>
      <c r="D708" s="638"/>
      <c r="E708" s="637"/>
      <c r="F708" s="638"/>
      <c r="G708" s="637"/>
      <c r="H708" s="639"/>
      <c r="I708" s="640"/>
      <c r="J708" s="21"/>
      <c r="K708" s="618"/>
      <c r="L708" s="619"/>
      <c r="M708" s="671"/>
      <c r="N708" s="672"/>
      <c r="O708" s="668"/>
      <c r="P708" s="669"/>
      <c r="Q708" s="670"/>
      <c r="R708" s="623"/>
      <c r="S708" s="624"/>
    </row>
    <row r="709" spans="2:19" customFormat="1" ht="15.95" customHeight="1" x14ac:dyDescent="0.15">
      <c r="B709" s="663"/>
      <c r="C709" s="664"/>
      <c r="D709" s="665"/>
      <c r="E709" s="664"/>
      <c r="F709" s="665"/>
      <c r="G709" s="664"/>
      <c r="H709" s="658"/>
      <c r="I709" s="659"/>
      <c r="J709" s="20"/>
      <c r="K709" s="658"/>
      <c r="L709" s="659"/>
      <c r="M709" s="616"/>
      <c r="N709" s="617"/>
      <c r="O709" s="625"/>
      <c r="P709" s="626"/>
      <c r="Q709" s="627"/>
      <c r="R709" s="628"/>
      <c r="S709" s="629"/>
    </row>
    <row r="710" spans="2:19" customFormat="1" ht="15.95" customHeight="1" x14ac:dyDescent="0.15">
      <c r="B710" s="636"/>
      <c r="C710" s="637"/>
      <c r="D710" s="638"/>
      <c r="E710" s="637"/>
      <c r="F710" s="638"/>
      <c r="G710" s="637"/>
      <c r="H710" s="639"/>
      <c r="I710" s="640"/>
      <c r="J710" s="21"/>
      <c r="K710" s="618"/>
      <c r="L710" s="619"/>
      <c r="M710" s="671"/>
      <c r="N710" s="672"/>
      <c r="O710" s="680"/>
      <c r="P710" s="674"/>
      <c r="Q710" s="675"/>
      <c r="R710" s="623"/>
      <c r="S710" s="624"/>
    </row>
    <row r="711" spans="2:19" customFormat="1" ht="15.95" customHeight="1" x14ac:dyDescent="0.15">
      <c r="B711" s="630"/>
      <c r="C711" s="631"/>
      <c r="D711" s="632"/>
      <c r="E711" s="631"/>
      <c r="F711" s="628"/>
      <c r="G711" s="633"/>
      <c r="H711" s="634"/>
      <c r="I711" s="635"/>
      <c r="J711" s="20"/>
      <c r="K711" s="616"/>
      <c r="L711" s="617"/>
      <c r="M711" s="616"/>
      <c r="N711" s="617"/>
      <c r="O711" s="625"/>
      <c r="P711" s="626"/>
      <c r="Q711" s="627"/>
      <c r="R711" s="628"/>
      <c r="S711" s="629"/>
    </row>
    <row r="712" spans="2:19" customFormat="1" ht="15.95" customHeight="1" x14ac:dyDescent="0.15">
      <c r="B712" s="636"/>
      <c r="C712" s="637"/>
      <c r="D712" s="676"/>
      <c r="E712" s="637"/>
      <c r="F712" s="623"/>
      <c r="G712" s="677"/>
      <c r="H712" s="678"/>
      <c r="I712" s="679"/>
      <c r="J712" s="21"/>
      <c r="K712" s="671"/>
      <c r="L712" s="672"/>
      <c r="M712" s="671"/>
      <c r="N712" s="672"/>
      <c r="O712" s="673"/>
      <c r="P712" s="674"/>
      <c r="Q712" s="675"/>
      <c r="R712" s="623"/>
      <c r="S712" s="624"/>
    </row>
    <row r="713" spans="2:19" customFormat="1" ht="15.95" customHeight="1" x14ac:dyDescent="0.15">
      <c r="B713" s="630"/>
      <c r="C713" s="631"/>
      <c r="D713" s="632"/>
      <c r="E713" s="631"/>
      <c r="F713" s="628"/>
      <c r="G713" s="633"/>
      <c r="H713" s="616"/>
      <c r="I713" s="617"/>
      <c r="J713" s="20"/>
      <c r="K713" s="616"/>
      <c r="L713" s="617"/>
      <c r="M713" s="616"/>
      <c r="N713" s="617"/>
      <c r="O713" s="625"/>
      <c r="P713" s="626"/>
      <c r="Q713" s="627"/>
      <c r="R713" s="628"/>
      <c r="S713" s="629"/>
    </row>
    <row r="714" spans="2:19" customFormat="1" ht="15.95" customHeight="1" thickBot="1" x14ac:dyDescent="0.2">
      <c r="B714" s="652"/>
      <c r="C714" s="653"/>
      <c r="D714" s="654"/>
      <c r="E714" s="653"/>
      <c r="F714" s="650"/>
      <c r="G714" s="655"/>
      <c r="H714" s="645"/>
      <c r="I714" s="646"/>
      <c r="J714" s="22"/>
      <c r="K714" s="643"/>
      <c r="L714" s="644"/>
      <c r="M714" s="645"/>
      <c r="N714" s="646"/>
      <c r="O714" s="647"/>
      <c r="P714" s="648"/>
      <c r="Q714" s="649"/>
      <c r="R714" s="650"/>
      <c r="S714" s="651"/>
    </row>
    <row r="715" spans="2:19" customFormat="1" ht="9.9499999999999993" customHeight="1" x14ac:dyDescent="0.15">
      <c r="H715" s="5"/>
      <c r="I715" s="5"/>
    </row>
    <row r="716" spans="2:19" customFormat="1" ht="14.25" thickBot="1" x14ac:dyDescent="0.2">
      <c r="C716" s="641" t="s">
        <v>17</v>
      </c>
      <c r="D716" s="641"/>
      <c r="E716" s="6"/>
      <c r="F716" s="3"/>
      <c r="H716" s="5"/>
      <c r="I716" s="5"/>
      <c r="P716" s="642" t="s">
        <v>70</v>
      </c>
      <c r="Q716" s="642"/>
      <c r="R716" s="642"/>
      <c r="S716" s="642"/>
    </row>
    <row r="717" spans="2:19" customFormat="1" ht="20.100000000000001" customHeight="1" x14ac:dyDescent="0.15">
      <c r="B717" s="12"/>
      <c r="C717" s="13"/>
      <c r="D717" s="13"/>
      <c r="E717" s="14"/>
      <c r="F717" s="15"/>
      <c r="G717" s="689" t="s">
        <v>72</v>
      </c>
      <c r="H717" s="689"/>
      <c r="I717" s="689"/>
      <c r="J717" s="689"/>
      <c r="K717" s="689"/>
      <c r="L717" s="689"/>
      <c r="M717" s="689"/>
      <c r="N717" s="13"/>
      <c r="O717" s="13"/>
      <c r="P717" s="13"/>
      <c r="Q717" s="13"/>
      <c r="R717" s="13"/>
      <c r="S717" s="16"/>
    </row>
    <row r="718" spans="2:19" customFormat="1" ht="15.95" customHeight="1" x14ac:dyDescent="0.15">
      <c r="B718" s="17"/>
      <c r="C718" s="1"/>
      <c r="D718" s="1"/>
      <c r="E718" s="9"/>
      <c r="F718" s="7"/>
      <c r="G718" s="690"/>
      <c r="H718" s="690"/>
      <c r="I718" s="690"/>
      <c r="J718" s="690"/>
      <c r="K718" s="690"/>
      <c r="L718" s="690"/>
      <c r="M718" s="690"/>
      <c r="N718" s="1"/>
      <c r="O718" s="1"/>
      <c r="P718" s="1"/>
      <c r="Q718" s="1"/>
      <c r="R718" s="1"/>
      <c r="S718" s="18"/>
    </row>
    <row r="719" spans="2:19" customFormat="1" ht="15.95" customHeight="1" x14ac:dyDescent="0.3">
      <c r="B719" s="17"/>
      <c r="C719" s="693" t="s">
        <v>18</v>
      </c>
      <c r="D719" s="693"/>
      <c r="E719" s="693"/>
      <c r="F719" s="7"/>
      <c r="G719" s="8"/>
      <c r="H719" s="8"/>
      <c r="I719" s="8"/>
      <c r="J719" s="8"/>
      <c r="K719" s="8"/>
      <c r="L719" s="8"/>
      <c r="M719" s="8"/>
      <c r="N719" s="1"/>
      <c r="O719" s="1"/>
      <c r="P719" s="1"/>
      <c r="Q719" s="1"/>
      <c r="R719" s="1"/>
      <c r="S719" s="18"/>
    </row>
    <row r="720" spans="2:19" customFormat="1" ht="15.95" customHeight="1" x14ac:dyDescent="0.3">
      <c r="B720" s="17"/>
      <c r="C720" s="11"/>
      <c r="D720" s="11"/>
      <c r="E720" s="11"/>
      <c r="F720" s="7"/>
      <c r="G720" s="8"/>
      <c r="H720" s="8"/>
      <c r="I720" s="8"/>
      <c r="J720" s="8"/>
      <c r="K720" s="8"/>
      <c r="L720" s="8"/>
      <c r="M720" s="8"/>
      <c r="N720" s="1"/>
      <c r="O720" s="1"/>
      <c r="P720" s="1"/>
      <c r="Q720" s="1"/>
      <c r="R720" s="1"/>
      <c r="S720" s="18"/>
    </row>
    <row r="721" spans="2:20" customFormat="1" ht="15.95" customHeight="1" x14ac:dyDescent="0.15">
      <c r="B721" s="17"/>
      <c r="C721" s="693" t="s">
        <v>292</v>
      </c>
      <c r="D721" s="693"/>
      <c r="E721" s="693"/>
      <c r="F721" s="1"/>
      <c r="G721" s="1"/>
      <c r="H721" s="4"/>
      <c r="I721" s="4"/>
      <c r="J721" s="1"/>
      <c r="K721" s="1"/>
      <c r="L721" s="1"/>
      <c r="M721" s="1"/>
      <c r="N721" s="1"/>
      <c r="O721" s="1"/>
      <c r="P721" s="10" t="s">
        <v>293</v>
      </c>
      <c r="Q721" s="691" t="s">
        <v>71</v>
      </c>
      <c r="R721" s="691"/>
      <c r="S721" s="18"/>
    </row>
    <row r="722" spans="2:20" customFormat="1" ht="15.95" customHeight="1" x14ac:dyDescent="0.15">
      <c r="B722" s="19"/>
      <c r="C722" s="2"/>
      <c r="D722" s="2"/>
      <c r="E722" s="2"/>
      <c r="F722" s="2"/>
      <c r="G722" s="24"/>
      <c r="H722" s="692"/>
      <c r="I722" s="692"/>
      <c r="J722" s="692"/>
      <c r="K722" s="692"/>
      <c r="L722" s="1"/>
      <c r="M722" s="694"/>
      <c r="N722" s="694"/>
      <c r="O722" s="694"/>
      <c r="P722" s="1"/>
      <c r="Q722" s="1"/>
      <c r="R722" s="1"/>
      <c r="S722" s="18"/>
    </row>
    <row r="723" spans="2:20" customFormat="1" ht="15.95" customHeight="1" x14ac:dyDescent="0.15">
      <c r="B723" s="663" t="s">
        <v>63</v>
      </c>
      <c r="C723" s="695"/>
      <c r="D723" s="698" t="s">
        <v>64</v>
      </c>
      <c r="E723" s="695"/>
      <c r="F723" s="685" t="s">
        <v>65</v>
      </c>
      <c r="G723" s="700"/>
      <c r="H723" s="703" t="s">
        <v>66</v>
      </c>
      <c r="I723" s="704"/>
      <c r="J723" s="664" t="s">
        <v>61</v>
      </c>
      <c r="K723" s="685" t="s">
        <v>67</v>
      </c>
      <c r="L723" s="686"/>
      <c r="M723" s="685" t="s">
        <v>68</v>
      </c>
      <c r="N723" s="686"/>
      <c r="O723" s="685" t="s">
        <v>69</v>
      </c>
      <c r="P723" s="707"/>
      <c r="Q723" s="686"/>
      <c r="R723" s="685" t="s">
        <v>62</v>
      </c>
      <c r="S723" s="687"/>
    </row>
    <row r="724" spans="2:20" customFormat="1" ht="15.95" customHeight="1" x14ac:dyDescent="0.15">
      <c r="B724" s="696"/>
      <c r="C724" s="697"/>
      <c r="D724" s="699"/>
      <c r="E724" s="697"/>
      <c r="F724" s="701"/>
      <c r="G724" s="702"/>
      <c r="H724" s="705"/>
      <c r="I724" s="706"/>
      <c r="J724" s="637"/>
      <c r="K724" s="623"/>
      <c r="L724" s="677"/>
      <c r="M724" s="623"/>
      <c r="N724" s="677"/>
      <c r="O724" s="623"/>
      <c r="P724" s="708"/>
      <c r="Q724" s="677"/>
      <c r="R724" s="623"/>
      <c r="S724" s="688"/>
    </row>
    <row r="725" spans="2:20" customFormat="1" ht="15.95" customHeight="1" x14ac:dyDescent="0.15">
      <c r="B725" s="630"/>
      <c r="C725" s="631"/>
      <c r="D725" s="632"/>
      <c r="E725" s="631"/>
      <c r="F725" s="628"/>
      <c r="G725" s="633"/>
      <c r="H725" s="634"/>
      <c r="I725" s="635"/>
      <c r="J725" s="20"/>
      <c r="K725" s="616"/>
      <c r="L725" s="617"/>
      <c r="M725" s="616"/>
      <c r="N725" s="617"/>
      <c r="O725" s="625"/>
      <c r="P725" s="626"/>
      <c r="Q725" s="627"/>
      <c r="R725" s="628"/>
      <c r="S725" s="629"/>
    </row>
    <row r="726" spans="2:20" customFormat="1" ht="15.95" customHeight="1" x14ac:dyDescent="0.15">
      <c r="B726" s="636" t="s">
        <v>190</v>
      </c>
      <c r="C726" s="637"/>
      <c r="D726" s="676"/>
      <c r="E726" s="637"/>
      <c r="F726" s="623"/>
      <c r="G726" s="677"/>
      <c r="H726" s="678"/>
      <c r="I726" s="679"/>
      <c r="J726" s="21"/>
      <c r="K726" s="716"/>
      <c r="L726" s="717"/>
      <c r="M726" s="671">
        <f>SUM(M728:N730)</f>
        <v>0</v>
      </c>
      <c r="N726" s="672"/>
      <c r="O726" s="680"/>
      <c r="P726" s="674"/>
      <c r="Q726" s="675"/>
      <c r="R726" s="623"/>
      <c r="S726" s="624"/>
    </row>
    <row r="727" spans="2:20" customFormat="1" ht="15.95" customHeight="1" x14ac:dyDescent="0.15">
      <c r="B727" s="630"/>
      <c r="C727" s="631"/>
      <c r="D727" s="632"/>
      <c r="E727" s="631"/>
      <c r="F727" s="628"/>
      <c r="G727" s="633"/>
      <c r="H727" s="634"/>
      <c r="I727" s="635"/>
      <c r="J727" s="20"/>
      <c r="K727" s="616"/>
      <c r="L727" s="617"/>
      <c r="M727" s="616"/>
      <c r="N727" s="617"/>
      <c r="O727" s="625"/>
      <c r="P727" s="626"/>
      <c r="Q727" s="627"/>
      <c r="R727" s="628"/>
      <c r="S727" s="629"/>
      <c r="T727" s="119"/>
    </row>
    <row r="728" spans="2:20" customFormat="1" ht="15.95" customHeight="1" x14ac:dyDescent="0.15">
      <c r="B728" s="636"/>
      <c r="C728" s="637"/>
      <c r="D728" s="676" t="s">
        <v>192</v>
      </c>
      <c r="E728" s="637"/>
      <c r="F728" s="623"/>
      <c r="G728" s="677"/>
      <c r="H728" s="678"/>
      <c r="I728" s="679"/>
      <c r="J728" s="21" t="s">
        <v>73</v>
      </c>
      <c r="K728" s="671"/>
      <c r="L728" s="672"/>
      <c r="M728" s="671">
        <f>ROUNDDOWN(H728*K728,0)</f>
        <v>0</v>
      </c>
      <c r="N728" s="672"/>
      <c r="O728" s="680"/>
      <c r="P728" s="674"/>
      <c r="Q728" s="675"/>
      <c r="R728" s="623"/>
      <c r="S728" s="624"/>
    </row>
    <row r="729" spans="2:20" customFormat="1" ht="15.95" customHeight="1" x14ac:dyDescent="0.15">
      <c r="B729" s="630"/>
      <c r="C729" s="631"/>
      <c r="D729" s="632"/>
      <c r="E729" s="631"/>
      <c r="F729" s="628"/>
      <c r="G729" s="633"/>
      <c r="H729" s="634"/>
      <c r="I729" s="635"/>
      <c r="J729" s="20"/>
      <c r="K729" s="616"/>
      <c r="L729" s="617"/>
      <c r="M729" s="616"/>
      <c r="N729" s="617"/>
      <c r="O729" s="625"/>
      <c r="P729" s="626"/>
      <c r="Q729" s="627"/>
      <c r="R729" s="628"/>
      <c r="S729" s="629"/>
    </row>
    <row r="730" spans="2:20" customFormat="1" ht="15.95" customHeight="1" x14ac:dyDescent="0.15">
      <c r="B730" s="636"/>
      <c r="C730" s="637"/>
      <c r="D730" s="676" t="s">
        <v>194</v>
      </c>
      <c r="E730" s="637"/>
      <c r="F730" s="623"/>
      <c r="G730" s="677"/>
      <c r="H730" s="678"/>
      <c r="I730" s="679"/>
      <c r="J730" s="21" t="s">
        <v>164</v>
      </c>
      <c r="K730" s="671"/>
      <c r="L730" s="672"/>
      <c r="M730" s="671">
        <f>ROUNDDOWN(H730*K730,0)</f>
        <v>0</v>
      </c>
      <c r="N730" s="672"/>
      <c r="O730" s="673"/>
      <c r="P730" s="674"/>
      <c r="Q730" s="675"/>
      <c r="R730" s="623"/>
      <c r="S730" s="624"/>
    </row>
    <row r="731" spans="2:20" customFormat="1" ht="15.95" customHeight="1" x14ac:dyDescent="0.15">
      <c r="B731" s="630"/>
      <c r="C731" s="631"/>
      <c r="D731" s="632"/>
      <c r="E731" s="631"/>
      <c r="F731" s="628"/>
      <c r="G731" s="633"/>
      <c r="H731" s="634"/>
      <c r="I731" s="635"/>
      <c r="J731" s="20"/>
      <c r="K731" s="616"/>
      <c r="L731" s="617"/>
      <c r="M731" s="616"/>
      <c r="N731" s="617"/>
      <c r="O731" s="625"/>
      <c r="P731" s="626"/>
      <c r="Q731" s="627"/>
      <c r="R731" s="628"/>
      <c r="S731" s="629"/>
    </row>
    <row r="732" spans="2:20" customFormat="1" ht="15.95" customHeight="1" x14ac:dyDescent="0.15">
      <c r="B732" s="636" t="s">
        <v>201</v>
      </c>
      <c r="C732" s="637"/>
      <c r="D732" s="676"/>
      <c r="E732" s="637"/>
      <c r="F732" s="623"/>
      <c r="G732" s="677"/>
      <c r="H732" s="678"/>
      <c r="I732" s="679"/>
      <c r="J732" s="21"/>
      <c r="K732" s="671"/>
      <c r="L732" s="672"/>
      <c r="M732" s="671">
        <f>SUM(M727:N730)</f>
        <v>0</v>
      </c>
      <c r="N732" s="672"/>
      <c r="O732" s="680"/>
      <c r="P732" s="674"/>
      <c r="Q732" s="675"/>
      <c r="R732" s="623"/>
      <c r="S732" s="624"/>
    </row>
    <row r="733" spans="2:20" customFormat="1" ht="15.95" customHeight="1" x14ac:dyDescent="0.15">
      <c r="B733" s="663"/>
      <c r="C733" s="664"/>
      <c r="D733" s="665"/>
      <c r="E733" s="664"/>
      <c r="F733" s="665"/>
      <c r="G733" s="664"/>
      <c r="H733" s="666"/>
      <c r="I733" s="667"/>
      <c r="J733" s="20"/>
      <c r="K733" s="658"/>
      <c r="L733" s="659"/>
      <c r="M733" s="658"/>
      <c r="N733" s="659"/>
      <c r="O733" s="660"/>
      <c r="P733" s="661"/>
      <c r="Q733" s="662"/>
      <c r="R733" s="665"/>
      <c r="S733" s="713"/>
    </row>
    <row r="734" spans="2:20" customFormat="1" ht="15.95" customHeight="1" x14ac:dyDescent="0.15">
      <c r="B734" s="636"/>
      <c r="C734" s="637"/>
      <c r="D734" s="638"/>
      <c r="E734" s="637"/>
      <c r="F734" s="638"/>
      <c r="G734" s="637"/>
      <c r="H734" s="639"/>
      <c r="I734" s="640"/>
      <c r="J734" s="21"/>
      <c r="K734" s="618"/>
      <c r="L734" s="619"/>
      <c r="M734" s="618"/>
      <c r="N734" s="619"/>
      <c r="O734" s="620"/>
      <c r="P734" s="621"/>
      <c r="Q734" s="622"/>
      <c r="R734" s="638"/>
      <c r="S734" s="714"/>
    </row>
    <row r="735" spans="2:20" customFormat="1" ht="15.95" customHeight="1" x14ac:dyDescent="0.15">
      <c r="B735" s="663"/>
      <c r="C735" s="664"/>
      <c r="D735" s="665"/>
      <c r="E735" s="664"/>
      <c r="F735" s="665"/>
      <c r="G735" s="664"/>
      <c r="H735" s="666"/>
      <c r="I735" s="667"/>
      <c r="J735" s="20"/>
      <c r="K735" s="658"/>
      <c r="L735" s="659"/>
      <c r="M735" s="711"/>
      <c r="N735" s="712"/>
      <c r="O735" s="681"/>
      <c r="P735" s="682"/>
      <c r="Q735" s="683"/>
      <c r="R735" s="628"/>
      <c r="S735" s="629"/>
    </row>
    <row r="736" spans="2:20" customFormat="1" ht="15.95" customHeight="1" x14ac:dyDescent="0.15">
      <c r="B736" s="636"/>
      <c r="C736" s="637"/>
      <c r="D736" s="638"/>
      <c r="E736" s="637"/>
      <c r="F736" s="638"/>
      <c r="G736" s="637"/>
      <c r="H736" s="639"/>
      <c r="I736" s="640"/>
      <c r="J736" s="21"/>
      <c r="K736" s="618"/>
      <c r="L736" s="619"/>
      <c r="M736" s="618"/>
      <c r="N736" s="619"/>
      <c r="O736" s="668"/>
      <c r="P736" s="669"/>
      <c r="Q736" s="670"/>
      <c r="R736" s="623"/>
      <c r="S736" s="624"/>
    </row>
    <row r="737" spans="2:19" customFormat="1" ht="15.95" customHeight="1" x14ac:dyDescent="0.15">
      <c r="B737" s="630"/>
      <c r="C737" s="631"/>
      <c r="D737" s="632"/>
      <c r="E737" s="631"/>
      <c r="F737" s="628"/>
      <c r="G737" s="633"/>
      <c r="H737" s="634"/>
      <c r="I737" s="635"/>
      <c r="J737" s="20"/>
      <c r="K737" s="616"/>
      <c r="L737" s="617"/>
      <c r="M737" s="616"/>
      <c r="N737" s="617"/>
      <c r="O737" s="625"/>
      <c r="P737" s="626"/>
      <c r="Q737" s="627"/>
      <c r="R737" s="628"/>
      <c r="S737" s="629"/>
    </row>
    <row r="738" spans="2:19" customFormat="1" ht="15.95" customHeight="1" x14ac:dyDescent="0.15">
      <c r="B738" s="636"/>
      <c r="C738" s="637"/>
      <c r="D738" s="676"/>
      <c r="E738" s="637"/>
      <c r="F738" s="623"/>
      <c r="G738" s="677"/>
      <c r="H738" s="678"/>
      <c r="I738" s="679"/>
      <c r="J738" s="23"/>
      <c r="K738" s="671"/>
      <c r="L738" s="672"/>
      <c r="M738" s="671"/>
      <c r="N738" s="672"/>
      <c r="O738" s="680"/>
      <c r="P738" s="674"/>
      <c r="Q738" s="675"/>
      <c r="R738" s="623"/>
      <c r="S738" s="624"/>
    </row>
    <row r="739" spans="2:19" customFormat="1" ht="15.95" customHeight="1" x14ac:dyDescent="0.15">
      <c r="B739" s="663"/>
      <c r="C739" s="664"/>
      <c r="D739" s="665"/>
      <c r="E739" s="664"/>
      <c r="F739" s="665"/>
      <c r="G739" s="664"/>
      <c r="H739" s="666"/>
      <c r="I739" s="667"/>
      <c r="J739" s="20"/>
      <c r="K739" s="658"/>
      <c r="L739" s="659"/>
      <c r="M739" s="658"/>
      <c r="N739" s="659"/>
      <c r="O739" s="681"/>
      <c r="P739" s="682"/>
      <c r="Q739" s="683"/>
      <c r="R739" s="628"/>
      <c r="S739" s="629"/>
    </row>
    <row r="740" spans="2:19" customFormat="1" ht="15.95" customHeight="1" x14ac:dyDescent="0.15">
      <c r="B740" s="636"/>
      <c r="C740" s="637"/>
      <c r="D740" s="638"/>
      <c r="E740" s="637"/>
      <c r="F740" s="638"/>
      <c r="G740" s="637"/>
      <c r="H740" s="639"/>
      <c r="I740" s="640"/>
      <c r="J740" s="21"/>
      <c r="K740" s="618"/>
      <c r="L740" s="619"/>
      <c r="M740" s="618"/>
      <c r="N740" s="619"/>
      <c r="O740" s="668"/>
      <c r="P740" s="669"/>
      <c r="Q740" s="670"/>
      <c r="R740" s="623"/>
      <c r="S740" s="624"/>
    </row>
    <row r="741" spans="2:19" customFormat="1" ht="15.95" customHeight="1" x14ac:dyDescent="0.15">
      <c r="B741" s="663"/>
      <c r="C741" s="664"/>
      <c r="D741" s="665"/>
      <c r="E741" s="664"/>
      <c r="F741" s="665"/>
      <c r="G741" s="664"/>
      <c r="H741" s="666"/>
      <c r="I741" s="667"/>
      <c r="J741" s="20"/>
      <c r="K741" s="658"/>
      <c r="L741" s="659"/>
      <c r="M741" s="658"/>
      <c r="N741" s="659"/>
      <c r="O741" s="681"/>
      <c r="P741" s="682"/>
      <c r="Q741" s="683"/>
      <c r="R741" s="628"/>
      <c r="S741" s="629"/>
    </row>
    <row r="742" spans="2:19" customFormat="1" ht="15.95" customHeight="1" x14ac:dyDescent="0.15">
      <c r="B742" s="636"/>
      <c r="C742" s="637"/>
      <c r="D742" s="638"/>
      <c r="E742" s="637"/>
      <c r="F742" s="638"/>
      <c r="G742" s="637"/>
      <c r="H742" s="639"/>
      <c r="I742" s="640"/>
      <c r="J742" s="21"/>
      <c r="K742" s="618"/>
      <c r="L742" s="619"/>
      <c r="M742" s="618"/>
      <c r="N742" s="619"/>
      <c r="O742" s="668"/>
      <c r="P742" s="669"/>
      <c r="Q742" s="670"/>
      <c r="R742" s="623"/>
      <c r="S742" s="624"/>
    </row>
    <row r="743" spans="2:19" customFormat="1" ht="15.95" customHeight="1" x14ac:dyDescent="0.15">
      <c r="B743" s="663"/>
      <c r="C743" s="664"/>
      <c r="D743" s="665"/>
      <c r="E743" s="664"/>
      <c r="F743" s="665"/>
      <c r="G743" s="664"/>
      <c r="H743" s="666"/>
      <c r="I743" s="667"/>
      <c r="J743" s="20"/>
      <c r="K743" s="658"/>
      <c r="L743" s="659"/>
      <c r="M743" s="658"/>
      <c r="N743" s="659"/>
      <c r="O743" s="660"/>
      <c r="P743" s="661"/>
      <c r="Q743" s="662"/>
      <c r="R743" s="628"/>
      <c r="S743" s="629"/>
    </row>
    <row r="744" spans="2:19" customFormat="1" ht="15.95" customHeight="1" x14ac:dyDescent="0.15">
      <c r="B744" s="636"/>
      <c r="C744" s="637"/>
      <c r="D744" s="638"/>
      <c r="E744" s="637"/>
      <c r="F744" s="638"/>
      <c r="G744" s="637"/>
      <c r="H744" s="639"/>
      <c r="I744" s="640"/>
      <c r="J744" s="21"/>
      <c r="K744" s="618"/>
      <c r="L744" s="619"/>
      <c r="M744" s="709"/>
      <c r="N744" s="710"/>
      <c r="O744" s="620"/>
      <c r="P744" s="621"/>
      <c r="Q744" s="622"/>
      <c r="R744" s="623"/>
      <c r="S744" s="624"/>
    </row>
    <row r="745" spans="2:19" customFormat="1" ht="15.95" customHeight="1" x14ac:dyDescent="0.15">
      <c r="B745" s="663"/>
      <c r="C745" s="664"/>
      <c r="D745" s="665"/>
      <c r="E745" s="664"/>
      <c r="F745" s="665"/>
      <c r="G745" s="664"/>
      <c r="H745" s="666"/>
      <c r="I745" s="667"/>
      <c r="J745" s="20"/>
      <c r="K745" s="658"/>
      <c r="L745" s="659"/>
      <c r="M745" s="658"/>
      <c r="N745" s="659"/>
      <c r="O745" s="660"/>
      <c r="P745" s="661"/>
      <c r="Q745" s="662"/>
      <c r="R745" s="665"/>
      <c r="S745" s="713"/>
    </row>
    <row r="746" spans="2:19" customFormat="1" ht="15.95" customHeight="1" x14ac:dyDescent="0.15">
      <c r="B746" s="636"/>
      <c r="C746" s="637"/>
      <c r="D746" s="638"/>
      <c r="E746" s="637"/>
      <c r="F746" s="638"/>
      <c r="G746" s="637"/>
      <c r="H746" s="639"/>
      <c r="I746" s="640"/>
      <c r="J746" s="21"/>
      <c r="K746" s="618"/>
      <c r="L746" s="619"/>
      <c r="M746" s="671"/>
      <c r="N746" s="672"/>
      <c r="O746" s="620"/>
      <c r="P746" s="621"/>
      <c r="Q746" s="622"/>
      <c r="R746" s="638"/>
      <c r="S746" s="714"/>
    </row>
    <row r="747" spans="2:19" customFormat="1" ht="15.95" customHeight="1" x14ac:dyDescent="0.15">
      <c r="B747" s="630"/>
      <c r="C747" s="631"/>
      <c r="D747" s="632"/>
      <c r="E747" s="631"/>
      <c r="F747" s="628"/>
      <c r="G747" s="633"/>
      <c r="H747" s="634"/>
      <c r="I747" s="635"/>
      <c r="J747" s="20"/>
      <c r="K747" s="616"/>
      <c r="L747" s="617"/>
      <c r="M747" s="616"/>
      <c r="N747" s="617"/>
      <c r="O747" s="625"/>
      <c r="P747" s="626"/>
      <c r="Q747" s="627"/>
      <c r="R747" s="628"/>
      <c r="S747" s="629"/>
    </row>
    <row r="748" spans="2:19" customFormat="1" ht="15.95" customHeight="1" thickBot="1" x14ac:dyDescent="0.2">
      <c r="B748" s="652"/>
      <c r="C748" s="653"/>
      <c r="D748" s="654"/>
      <c r="E748" s="653"/>
      <c r="F748" s="650"/>
      <c r="G748" s="655"/>
      <c r="H748" s="656"/>
      <c r="I748" s="657"/>
      <c r="J748" s="22"/>
      <c r="K748" s="643"/>
      <c r="L748" s="644"/>
      <c r="M748" s="645"/>
      <c r="N748" s="646"/>
      <c r="O748" s="647"/>
      <c r="P748" s="648"/>
      <c r="Q748" s="649"/>
      <c r="R748" s="650"/>
      <c r="S748" s="651"/>
    </row>
    <row r="749" spans="2:19" customFormat="1" ht="9.9499999999999993" customHeight="1" x14ac:dyDescent="0.15">
      <c r="H749" s="5"/>
      <c r="I749" s="5"/>
    </row>
    <row r="750" spans="2:19" customFormat="1" ht="14.25" thickBot="1" x14ac:dyDescent="0.2">
      <c r="C750" s="641" t="s">
        <v>19</v>
      </c>
      <c r="D750" s="641"/>
      <c r="E750" s="6"/>
      <c r="F750" s="3"/>
      <c r="H750" s="5"/>
      <c r="I750" s="5"/>
      <c r="P750" s="642" t="s">
        <v>70</v>
      </c>
      <c r="Q750" s="642"/>
      <c r="R750" s="642"/>
      <c r="S750" s="642"/>
    </row>
    <row r="751" spans="2:19" customFormat="1" ht="20.100000000000001" customHeight="1" x14ac:dyDescent="0.15">
      <c r="B751" s="12"/>
      <c r="C751" s="13"/>
      <c r="D751" s="13"/>
      <c r="E751" s="14"/>
      <c r="F751" s="15"/>
      <c r="G751" s="689" t="s">
        <v>72</v>
      </c>
      <c r="H751" s="689"/>
      <c r="I751" s="689"/>
      <c r="J751" s="689"/>
      <c r="K751" s="689"/>
      <c r="L751" s="689"/>
      <c r="M751" s="689"/>
      <c r="N751" s="13"/>
      <c r="O751" s="13"/>
      <c r="P751" s="13"/>
      <c r="Q751" s="13"/>
      <c r="R751" s="13"/>
      <c r="S751" s="16"/>
    </row>
    <row r="752" spans="2:19" customFormat="1" ht="15.95" customHeight="1" x14ac:dyDescent="0.15">
      <c r="B752" s="17"/>
      <c r="C752" s="1"/>
      <c r="D752" s="1"/>
      <c r="E752" s="9"/>
      <c r="F752" s="7"/>
      <c r="G752" s="690"/>
      <c r="H752" s="690"/>
      <c r="I752" s="690"/>
      <c r="J752" s="690"/>
      <c r="K752" s="690"/>
      <c r="L752" s="690"/>
      <c r="M752" s="690"/>
      <c r="N752" s="1"/>
      <c r="O752" s="1"/>
      <c r="P752" s="1"/>
      <c r="Q752" s="1"/>
      <c r="R752" s="1"/>
      <c r="S752" s="18"/>
    </row>
    <row r="753" spans="2:19" customFormat="1" ht="15.95" customHeight="1" x14ac:dyDescent="0.3">
      <c r="B753" s="17"/>
      <c r="C753" s="693" t="s">
        <v>20</v>
      </c>
      <c r="D753" s="693"/>
      <c r="E753" s="693"/>
      <c r="F753" s="7"/>
      <c r="G753" s="8"/>
      <c r="H753" s="8"/>
      <c r="I753" s="8"/>
      <c r="J753" s="8"/>
      <c r="K753" s="8"/>
      <c r="L753" s="8"/>
      <c r="M753" s="8"/>
      <c r="N753" s="1"/>
      <c r="O753" s="1"/>
      <c r="P753" s="1"/>
      <c r="Q753" s="1"/>
      <c r="R753" s="1"/>
      <c r="S753" s="18"/>
    </row>
    <row r="754" spans="2:19" customFormat="1" ht="15.95" customHeight="1" x14ac:dyDescent="0.3">
      <c r="B754" s="17"/>
      <c r="C754" s="11"/>
      <c r="D754" s="11"/>
      <c r="E754" s="11"/>
      <c r="F754" s="7"/>
      <c r="G754" s="8"/>
      <c r="H754" s="8"/>
      <c r="I754" s="8"/>
      <c r="J754" s="8"/>
      <c r="K754" s="8"/>
      <c r="L754" s="8"/>
      <c r="M754" s="8"/>
      <c r="N754" s="1"/>
      <c r="O754" s="1"/>
      <c r="P754" s="1"/>
      <c r="Q754" s="1"/>
      <c r="R754" s="1"/>
      <c r="S754" s="18"/>
    </row>
    <row r="755" spans="2:19" customFormat="1" ht="15.95" customHeight="1" x14ac:dyDescent="0.15">
      <c r="B755" s="17"/>
      <c r="C755" s="693"/>
      <c r="D755" s="693"/>
      <c r="E755" s="693"/>
      <c r="F755" s="1"/>
      <c r="G755" s="1"/>
      <c r="H755" s="4"/>
      <c r="I755" s="4"/>
      <c r="J755" s="1"/>
      <c r="K755" s="1"/>
      <c r="L755" s="1"/>
      <c r="M755" s="1"/>
      <c r="N755" s="1"/>
      <c r="O755" s="1"/>
      <c r="P755" s="10" t="s">
        <v>275</v>
      </c>
      <c r="Q755" s="691" t="s">
        <v>71</v>
      </c>
      <c r="R755" s="691"/>
      <c r="S755" s="18"/>
    </row>
    <row r="756" spans="2:19" customFormat="1" ht="15.95" customHeight="1" x14ac:dyDescent="0.15">
      <c r="B756" s="19"/>
      <c r="C756" s="2"/>
      <c r="D756" s="2"/>
      <c r="E756" s="2"/>
      <c r="F756" s="2"/>
      <c r="G756" s="24"/>
      <c r="H756" s="727"/>
      <c r="I756" s="727"/>
      <c r="J756" s="727"/>
      <c r="K756" s="727"/>
      <c r="L756" s="1"/>
      <c r="M756" s="694"/>
      <c r="N756" s="694"/>
      <c r="O756" s="694"/>
      <c r="P756" s="1"/>
      <c r="Q756" s="1"/>
      <c r="R756" s="1"/>
      <c r="S756" s="18"/>
    </row>
    <row r="757" spans="2:19" customFormat="1" ht="15.95" customHeight="1" x14ac:dyDescent="0.15">
      <c r="B757" s="663" t="s">
        <v>63</v>
      </c>
      <c r="C757" s="695"/>
      <c r="D757" s="698" t="s">
        <v>64</v>
      </c>
      <c r="E757" s="695"/>
      <c r="F757" s="685" t="s">
        <v>65</v>
      </c>
      <c r="G757" s="700"/>
      <c r="H757" s="703" t="s">
        <v>66</v>
      </c>
      <c r="I757" s="704"/>
      <c r="J757" s="664" t="s">
        <v>61</v>
      </c>
      <c r="K757" s="685" t="s">
        <v>67</v>
      </c>
      <c r="L757" s="686"/>
      <c r="M757" s="685" t="s">
        <v>68</v>
      </c>
      <c r="N757" s="686"/>
      <c r="O757" s="685" t="s">
        <v>69</v>
      </c>
      <c r="P757" s="707"/>
      <c r="Q757" s="686"/>
      <c r="R757" s="685" t="s">
        <v>62</v>
      </c>
      <c r="S757" s="687"/>
    </row>
    <row r="758" spans="2:19" customFormat="1" ht="15.95" customHeight="1" x14ac:dyDescent="0.15">
      <c r="B758" s="696"/>
      <c r="C758" s="697"/>
      <c r="D758" s="699"/>
      <c r="E758" s="697"/>
      <c r="F758" s="701"/>
      <c r="G758" s="702"/>
      <c r="H758" s="705"/>
      <c r="I758" s="706"/>
      <c r="J758" s="637"/>
      <c r="K758" s="623"/>
      <c r="L758" s="677"/>
      <c r="M758" s="623"/>
      <c r="N758" s="677"/>
      <c r="O758" s="623"/>
      <c r="P758" s="708"/>
      <c r="Q758" s="677"/>
      <c r="R758" s="623"/>
      <c r="S758" s="688"/>
    </row>
    <row r="759" spans="2:19" customFormat="1" ht="15.95" customHeight="1" x14ac:dyDescent="0.15">
      <c r="B759" s="630"/>
      <c r="C759" s="631"/>
      <c r="D759" s="632"/>
      <c r="E759" s="631"/>
      <c r="F759" s="628"/>
      <c r="G759" s="633"/>
      <c r="H759" s="634"/>
      <c r="I759" s="635"/>
      <c r="J759" s="20"/>
      <c r="K759" s="616"/>
      <c r="L759" s="617"/>
      <c r="M759" s="616"/>
      <c r="N759" s="617"/>
      <c r="O759" s="625"/>
      <c r="P759" s="626"/>
      <c r="Q759" s="627"/>
      <c r="R759" s="628"/>
      <c r="S759" s="629"/>
    </row>
    <row r="760" spans="2:19" customFormat="1" ht="15.95" customHeight="1" x14ac:dyDescent="0.15">
      <c r="B760" s="636" t="s">
        <v>190</v>
      </c>
      <c r="C760" s="637"/>
      <c r="D760" s="676"/>
      <c r="E760" s="637"/>
      <c r="F760" s="623"/>
      <c r="G760" s="677"/>
      <c r="H760" s="678"/>
      <c r="I760" s="679"/>
      <c r="J760" s="21"/>
      <c r="K760" s="716"/>
      <c r="L760" s="717"/>
      <c r="M760" s="671">
        <f>SUM(M761:N766)</f>
        <v>0</v>
      </c>
      <c r="N760" s="672"/>
      <c r="O760" s="680"/>
      <c r="P760" s="674"/>
      <c r="Q760" s="675"/>
      <c r="R760" s="623"/>
      <c r="S760" s="624"/>
    </row>
    <row r="761" spans="2:19" customFormat="1" ht="15.95" customHeight="1" x14ac:dyDescent="0.15">
      <c r="B761" s="630"/>
      <c r="C761" s="631"/>
      <c r="D761" s="632"/>
      <c r="E761" s="631"/>
      <c r="F761" s="628"/>
      <c r="G761" s="633"/>
      <c r="H761" s="634"/>
      <c r="I761" s="635"/>
      <c r="J761" s="20"/>
      <c r="K761" s="616"/>
      <c r="L761" s="617"/>
      <c r="M761" s="616"/>
      <c r="N761" s="617"/>
      <c r="O761" s="625"/>
      <c r="P761" s="626"/>
      <c r="Q761" s="627"/>
      <c r="R761" s="628"/>
      <c r="S761" s="629"/>
    </row>
    <row r="762" spans="2:19" customFormat="1" ht="15.95" customHeight="1" x14ac:dyDescent="0.15">
      <c r="B762" s="636"/>
      <c r="C762" s="637"/>
      <c r="D762" s="676" t="s">
        <v>211</v>
      </c>
      <c r="E762" s="637"/>
      <c r="F762" s="623"/>
      <c r="G762" s="677"/>
      <c r="H762" s="721"/>
      <c r="I762" s="722"/>
      <c r="J762" s="21" t="s">
        <v>73</v>
      </c>
      <c r="K762" s="671"/>
      <c r="L762" s="672"/>
      <c r="M762" s="671">
        <f>ROUNDDOWN(H762*K762,0)</f>
        <v>0</v>
      </c>
      <c r="N762" s="672"/>
      <c r="O762" s="680"/>
      <c r="P762" s="674"/>
      <c r="Q762" s="675"/>
      <c r="R762" s="623"/>
      <c r="S762" s="624"/>
    </row>
    <row r="763" spans="2:19" customFormat="1" ht="15.95" customHeight="1" x14ac:dyDescent="0.15">
      <c r="B763" s="663"/>
      <c r="C763" s="664"/>
      <c r="D763" s="632"/>
      <c r="E763" s="631"/>
      <c r="F763" s="665"/>
      <c r="G763" s="664"/>
      <c r="H763" s="728"/>
      <c r="I763" s="729"/>
      <c r="J763" s="20"/>
      <c r="K763" s="658"/>
      <c r="L763" s="659"/>
      <c r="M763" s="658"/>
      <c r="N763" s="659"/>
      <c r="O763" s="660"/>
      <c r="P763" s="661"/>
      <c r="Q763" s="662"/>
      <c r="R763" s="665"/>
      <c r="S763" s="713"/>
    </row>
    <row r="764" spans="2:19" customFormat="1" ht="15.95" customHeight="1" x14ac:dyDescent="0.15">
      <c r="B764" s="636"/>
      <c r="C764" s="637"/>
      <c r="D764" s="676" t="s">
        <v>212</v>
      </c>
      <c r="E764" s="637"/>
      <c r="F764" s="638"/>
      <c r="G764" s="637"/>
      <c r="H764" s="719"/>
      <c r="I764" s="720"/>
      <c r="J764" s="21" t="s">
        <v>35</v>
      </c>
      <c r="K764" s="618"/>
      <c r="L764" s="619"/>
      <c r="M764" s="671">
        <f>ROUNDDOWN(H764*K764,0)</f>
        <v>0</v>
      </c>
      <c r="N764" s="672"/>
      <c r="O764" s="620"/>
      <c r="P764" s="621"/>
      <c r="Q764" s="622"/>
      <c r="R764" s="638"/>
      <c r="S764" s="714"/>
    </row>
    <row r="765" spans="2:19" customFormat="1" ht="15.95" customHeight="1" x14ac:dyDescent="0.15">
      <c r="B765" s="663"/>
      <c r="C765" s="664"/>
      <c r="D765" s="665"/>
      <c r="E765" s="664"/>
      <c r="F765" s="665"/>
      <c r="G765" s="664"/>
      <c r="H765" s="728"/>
      <c r="I765" s="729"/>
      <c r="J765" s="20"/>
      <c r="K765" s="658"/>
      <c r="L765" s="659"/>
      <c r="M765" s="658"/>
      <c r="N765" s="659"/>
      <c r="O765" s="660"/>
      <c r="P765" s="661"/>
      <c r="Q765" s="662"/>
      <c r="R765" s="665"/>
      <c r="S765" s="713"/>
    </row>
    <row r="766" spans="2:19" customFormat="1" ht="15.95" customHeight="1" x14ac:dyDescent="0.15">
      <c r="B766" s="636"/>
      <c r="C766" s="637"/>
      <c r="D766" s="676" t="s">
        <v>213</v>
      </c>
      <c r="E766" s="637"/>
      <c r="F766" s="638"/>
      <c r="G766" s="637"/>
      <c r="H766" s="719"/>
      <c r="I766" s="720"/>
      <c r="J766" s="21" t="s">
        <v>35</v>
      </c>
      <c r="K766" s="618"/>
      <c r="L766" s="619"/>
      <c r="M766" s="671">
        <f>ROUNDDOWN(H766*K766,0)</f>
        <v>0</v>
      </c>
      <c r="N766" s="672"/>
      <c r="O766" s="620"/>
      <c r="P766" s="621"/>
      <c r="Q766" s="622"/>
      <c r="R766" s="638"/>
      <c r="S766" s="714"/>
    </row>
    <row r="767" spans="2:19" customFormat="1" ht="15.95" customHeight="1" x14ac:dyDescent="0.15">
      <c r="B767" s="630"/>
      <c r="C767" s="631"/>
      <c r="D767" s="632"/>
      <c r="E767" s="631"/>
      <c r="F767" s="628"/>
      <c r="G767" s="633"/>
      <c r="H767" s="634"/>
      <c r="I767" s="635"/>
      <c r="J767" s="20"/>
      <c r="K767" s="616"/>
      <c r="L767" s="617"/>
      <c r="M767" s="616"/>
      <c r="N767" s="617"/>
      <c r="O767" s="625"/>
      <c r="P767" s="626"/>
      <c r="Q767" s="627"/>
      <c r="R767" s="628"/>
      <c r="S767" s="629"/>
    </row>
    <row r="768" spans="2:19" customFormat="1" ht="15.95" customHeight="1" x14ac:dyDescent="0.15">
      <c r="B768" s="636" t="s">
        <v>201</v>
      </c>
      <c r="C768" s="637"/>
      <c r="D768" s="676"/>
      <c r="E768" s="637"/>
      <c r="F768" s="623"/>
      <c r="G768" s="677"/>
      <c r="H768" s="678"/>
      <c r="I768" s="679"/>
      <c r="J768" s="21"/>
      <c r="K768" s="671"/>
      <c r="L768" s="672"/>
      <c r="M768" s="671">
        <f>SUM(M762:N766)</f>
        <v>0</v>
      </c>
      <c r="N768" s="672"/>
      <c r="O768" s="680"/>
      <c r="P768" s="674"/>
      <c r="Q768" s="675"/>
      <c r="R768" s="623"/>
      <c r="S768" s="624"/>
    </row>
    <row r="769" spans="2:19" customFormat="1" ht="15.95" customHeight="1" x14ac:dyDescent="0.15">
      <c r="B769" s="663"/>
      <c r="C769" s="664"/>
      <c r="D769" s="632"/>
      <c r="E769" s="631"/>
      <c r="F769" s="665"/>
      <c r="G769" s="664"/>
      <c r="H769" s="666"/>
      <c r="I769" s="667"/>
      <c r="J769" s="20"/>
      <c r="K769" s="658"/>
      <c r="L769" s="659"/>
      <c r="M769" s="658"/>
      <c r="N769" s="659"/>
      <c r="O769" s="660"/>
      <c r="P769" s="661"/>
      <c r="Q769" s="662"/>
      <c r="R769" s="665"/>
      <c r="S769" s="713"/>
    </row>
    <row r="770" spans="2:19" customFormat="1" ht="15.95" customHeight="1" x14ac:dyDescent="0.15">
      <c r="B770" s="636"/>
      <c r="C770" s="637"/>
      <c r="D770" s="676"/>
      <c r="E770" s="637"/>
      <c r="F770" s="638"/>
      <c r="G770" s="637"/>
      <c r="H770" s="639"/>
      <c r="I770" s="640"/>
      <c r="J770" s="21"/>
      <c r="K770" s="618"/>
      <c r="L770" s="619"/>
      <c r="M770" s="671">
        <f>ROUNDDOWN(H770*K770,0)</f>
        <v>0</v>
      </c>
      <c r="N770" s="672"/>
      <c r="O770" s="620"/>
      <c r="P770" s="621"/>
      <c r="Q770" s="622"/>
      <c r="R770" s="638"/>
      <c r="S770" s="714"/>
    </row>
    <row r="771" spans="2:19" customFormat="1" ht="15.95" customHeight="1" x14ac:dyDescent="0.15">
      <c r="B771" s="663"/>
      <c r="C771" s="664"/>
      <c r="D771" s="665"/>
      <c r="E771" s="664"/>
      <c r="F771" s="665"/>
      <c r="G771" s="664"/>
      <c r="H771" s="666"/>
      <c r="I771" s="667"/>
      <c r="J771" s="20"/>
      <c r="K771" s="658"/>
      <c r="L771" s="659"/>
      <c r="M771" s="658"/>
      <c r="N771" s="659"/>
      <c r="O771" s="660"/>
      <c r="P771" s="661"/>
      <c r="Q771" s="662"/>
      <c r="R771" s="665"/>
      <c r="S771" s="713"/>
    </row>
    <row r="772" spans="2:19" customFormat="1" ht="15.95" customHeight="1" x14ac:dyDescent="0.15">
      <c r="B772" s="636"/>
      <c r="C772" s="637"/>
      <c r="D772" s="676"/>
      <c r="E772" s="637"/>
      <c r="F772" s="638"/>
      <c r="G772" s="637"/>
      <c r="H772" s="639"/>
      <c r="I772" s="640"/>
      <c r="J772" s="21"/>
      <c r="K772" s="618"/>
      <c r="L772" s="619"/>
      <c r="M772" s="671">
        <f>ROUNDDOWN(H772*K772,0)</f>
        <v>0</v>
      </c>
      <c r="N772" s="672"/>
      <c r="O772" s="620"/>
      <c r="P772" s="621"/>
      <c r="Q772" s="622"/>
      <c r="R772" s="638"/>
      <c r="S772" s="714"/>
    </row>
    <row r="773" spans="2:19" customFormat="1" ht="15.95" customHeight="1" x14ac:dyDescent="0.15">
      <c r="B773" s="663"/>
      <c r="C773" s="664"/>
      <c r="D773" s="665"/>
      <c r="E773" s="664"/>
      <c r="F773" s="665"/>
      <c r="G773" s="664"/>
      <c r="H773" s="666"/>
      <c r="I773" s="667"/>
      <c r="J773" s="20"/>
      <c r="K773" s="658"/>
      <c r="L773" s="659"/>
      <c r="M773" s="711"/>
      <c r="N773" s="712"/>
      <c r="O773" s="681"/>
      <c r="P773" s="682"/>
      <c r="Q773" s="683"/>
      <c r="R773" s="628"/>
      <c r="S773" s="629"/>
    </row>
    <row r="774" spans="2:19" customFormat="1" ht="15.95" customHeight="1" x14ac:dyDescent="0.15">
      <c r="B774" s="636"/>
      <c r="C774" s="637"/>
      <c r="D774" s="638"/>
      <c r="E774" s="637"/>
      <c r="F774" s="638"/>
      <c r="G774" s="637"/>
      <c r="H774" s="639"/>
      <c r="I774" s="640"/>
      <c r="J774" s="21"/>
      <c r="K774" s="618"/>
      <c r="L774" s="619"/>
      <c r="M774" s="671">
        <f>ROUNDDOWN(H774*K774,0)</f>
        <v>0</v>
      </c>
      <c r="N774" s="672"/>
      <c r="O774" s="668"/>
      <c r="P774" s="669"/>
      <c r="Q774" s="670"/>
      <c r="R774" s="623"/>
      <c r="S774" s="624"/>
    </row>
    <row r="775" spans="2:19" customFormat="1" ht="15.95" customHeight="1" x14ac:dyDescent="0.15">
      <c r="B775" s="663"/>
      <c r="C775" s="664"/>
      <c r="D775" s="665"/>
      <c r="E775" s="664"/>
      <c r="F775" s="665"/>
      <c r="G775" s="664"/>
      <c r="H775" s="666"/>
      <c r="I775" s="667"/>
      <c r="J775" s="20"/>
      <c r="K775" s="658"/>
      <c r="L775" s="659"/>
      <c r="M775" s="658"/>
      <c r="N775" s="659"/>
      <c r="O775" s="681"/>
      <c r="P775" s="682"/>
      <c r="Q775" s="683"/>
      <c r="R775" s="628"/>
      <c r="S775" s="629"/>
    </row>
    <row r="776" spans="2:19" customFormat="1" ht="15.95" customHeight="1" x14ac:dyDescent="0.15">
      <c r="B776" s="636"/>
      <c r="C776" s="637"/>
      <c r="D776" s="638"/>
      <c r="E776" s="637"/>
      <c r="F776" s="638"/>
      <c r="G776" s="637"/>
      <c r="H776" s="639"/>
      <c r="I776" s="640"/>
      <c r="J776" s="21"/>
      <c r="K776" s="618"/>
      <c r="L776" s="619"/>
      <c r="M776" s="671">
        <f>ROUNDDOWN(H776*K776,0)</f>
        <v>0</v>
      </c>
      <c r="N776" s="672"/>
      <c r="O776" s="668"/>
      <c r="P776" s="669"/>
      <c r="Q776" s="670"/>
      <c r="R776" s="623"/>
      <c r="S776" s="624"/>
    </row>
    <row r="777" spans="2:19" customFormat="1" ht="15.95" customHeight="1" x14ac:dyDescent="0.15">
      <c r="B777" s="630"/>
      <c r="C777" s="631"/>
      <c r="D777" s="632"/>
      <c r="E777" s="631"/>
      <c r="F777" s="628"/>
      <c r="G777" s="633"/>
      <c r="H777" s="634"/>
      <c r="I777" s="635"/>
      <c r="J777" s="20"/>
      <c r="K777" s="616"/>
      <c r="L777" s="617"/>
      <c r="M777" s="616"/>
      <c r="N777" s="617"/>
      <c r="O777" s="625"/>
      <c r="P777" s="626"/>
      <c r="Q777" s="627"/>
      <c r="R777" s="628"/>
      <c r="S777" s="629"/>
    </row>
    <row r="778" spans="2:19" customFormat="1" ht="15.95" customHeight="1" x14ac:dyDescent="0.15">
      <c r="B778" s="636"/>
      <c r="C778" s="637"/>
      <c r="D778" s="676"/>
      <c r="E778" s="637"/>
      <c r="F778" s="623"/>
      <c r="G778" s="677"/>
      <c r="H778" s="678"/>
      <c r="I778" s="679"/>
      <c r="J778" s="21"/>
      <c r="K778" s="671"/>
      <c r="L778" s="672"/>
      <c r="M778" s="671"/>
      <c r="N778" s="672"/>
      <c r="O778" s="673"/>
      <c r="P778" s="674"/>
      <c r="Q778" s="675"/>
      <c r="R778" s="623"/>
      <c r="S778" s="624"/>
    </row>
    <row r="779" spans="2:19" customFormat="1" ht="15.95" customHeight="1" x14ac:dyDescent="0.15">
      <c r="B779" s="663"/>
      <c r="C779" s="664"/>
      <c r="D779" s="665"/>
      <c r="E779" s="664"/>
      <c r="F779" s="665"/>
      <c r="G779" s="664"/>
      <c r="H779" s="666"/>
      <c r="I779" s="667"/>
      <c r="J779" s="20"/>
      <c r="K779" s="658"/>
      <c r="L779" s="659"/>
      <c r="M779" s="658"/>
      <c r="N779" s="659"/>
      <c r="O779" s="660"/>
      <c r="P779" s="661"/>
      <c r="Q779" s="662"/>
      <c r="R779" s="628"/>
      <c r="S779" s="629"/>
    </row>
    <row r="780" spans="2:19" customFormat="1" ht="15.95" customHeight="1" x14ac:dyDescent="0.15">
      <c r="B780" s="636"/>
      <c r="C780" s="637"/>
      <c r="D780" s="638"/>
      <c r="E780" s="637"/>
      <c r="F780" s="638"/>
      <c r="G780" s="637"/>
      <c r="H780" s="639"/>
      <c r="I780" s="640"/>
      <c r="J780" s="21"/>
      <c r="K780" s="618"/>
      <c r="L780" s="619"/>
      <c r="M780" s="709"/>
      <c r="N780" s="710"/>
      <c r="O780" s="620"/>
      <c r="P780" s="621"/>
      <c r="Q780" s="622"/>
      <c r="R780" s="623"/>
      <c r="S780" s="624"/>
    </row>
    <row r="781" spans="2:19" customFormat="1" ht="15.95" customHeight="1" x14ac:dyDescent="0.15">
      <c r="B781" s="630"/>
      <c r="C781" s="631"/>
      <c r="D781" s="632"/>
      <c r="E781" s="631"/>
      <c r="F781" s="628"/>
      <c r="G781" s="633"/>
      <c r="H781" s="634"/>
      <c r="I781" s="635"/>
      <c r="J781" s="20"/>
      <c r="K781" s="616"/>
      <c r="L781" s="617"/>
      <c r="M781" s="616"/>
      <c r="N781" s="617"/>
      <c r="O781" s="625"/>
      <c r="P781" s="626"/>
      <c r="Q781" s="627"/>
      <c r="R781" s="628"/>
      <c r="S781" s="629"/>
    </row>
    <row r="782" spans="2:19" customFormat="1" ht="15.95" customHeight="1" thickBot="1" x14ac:dyDescent="0.2">
      <c r="B782" s="652"/>
      <c r="C782" s="653"/>
      <c r="D782" s="654"/>
      <c r="E782" s="653"/>
      <c r="F782" s="650"/>
      <c r="G782" s="655"/>
      <c r="H782" s="656"/>
      <c r="I782" s="657"/>
      <c r="J782" s="22"/>
      <c r="K782" s="643"/>
      <c r="L782" s="644"/>
      <c r="M782" s="645"/>
      <c r="N782" s="646"/>
      <c r="O782" s="647"/>
      <c r="P782" s="648"/>
      <c r="Q782" s="649"/>
      <c r="R782" s="650"/>
      <c r="S782" s="651"/>
    </row>
    <row r="783" spans="2:19" customFormat="1" ht="9.9499999999999993" customHeight="1" x14ac:dyDescent="0.15">
      <c r="H783" s="5"/>
      <c r="I783" s="5"/>
    </row>
    <row r="784" spans="2:19" customFormat="1" ht="14.25" thickBot="1" x14ac:dyDescent="0.2">
      <c r="C784" s="641" t="s">
        <v>21</v>
      </c>
      <c r="D784" s="641"/>
      <c r="E784" s="6"/>
      <c r="F784" s="3"/>
      <c r="H784" s="5"/>
      <c r="I784" s="5"/>
      <c r="P784" s="642" t="s">
        <v>70</v>
      </c>
      <c r="Q784" s="642"/>
      <c r="R784" s="642"/>
      <c r="S784" s="642"/>
    </row>
    <row r="785" spans="2:19" customFormat="1" ht="20.100000000000001" customHeight="1" x14ac:dyDescent="0.15">
      <c r="B785" s="12"/>
      <c r="C785" s="13"/>
      <c r="D785" s="13"/>
      <c r="E785" s="14"/>
      <c r="F785" s="15"/>
      <c r="G785" s="689" t="s">
        <v>72</v>
      </c>
      <c r="H785" s="689"/>
      <c r="I785" s="689"/>
      <c r="J785" s="689"/>
      <c r="K785" s="689"/>
      <c r="L785" s="689"/>
      <c r="M785" s="689"/>
      <c r="N785" s="13"/>
      <c r="O785" s="13"/>
      <c r="P785" s="13"/>
      <c r="Q785" s="13"/>
      <c r="R785" s="13"/>
      <c r="S785" s="16"/>
    </row>
    <row r="786" spans="2:19" customFormat="1" ht="15.95" customHeight="1" x14ac:dyDescent="0.15">
      <c r="B786" s="17"/>
      <c r="C786" s="1"/>
      <c r="D786" s="1"/>
      <c r="E786" s="9"/>
      <c r="F786" s="7"/>
      <c r="G786" s="690"/>
      <c r="H786" s="690"/>
      <c r="I786" s="690"/>
      <c r="J786" s="690"/>
      <c r="K786" s="690"/>
      <c r="L786" s="690"/>
      <c r="M786" s="690"/>
      <c r="N786" s="1"/>
      <c r="O786" s="1"/>
      <c r="P786" s="1"/>
      <c r="Q786" s="1"/>
      <c r="R786" s="1"/>
      <c r="S786" s="18"/>
    </row>
    <row r="787" spans="2:19" customFormat="1" ht="15.95" customHeight="1" x14ac:dyDescent="0.3">
      <c r="B787" s="17"/>
      <c r="C787" s="693" t="s">
        <v>236</v>
      </c>
      <c r="D787" s="693"/>
      <c r="E787" s="693"/>
      <c r="F787" s="7"/>
      <c r="G787" s="8"/>
      <c r="H787" s="8"/>
      <c r="I787" s="8"/>
      <c r="J787" s="8"/>
      <c r="K787" s="8"/>
      <c r="L787" s="8"/>
      <c r="M787" s="8"/>
      <c r="N787" s="1"/>
      <c r="O787" s="1"/>
      <c r="P787" s="1"/>
      <c r="Q787" s="1"/>
      <c r="R787" s="1"/>
      <c r="S787" s="18"/>
    </row>
    <row r="788" spans="2:19" customFormat="1" ht="15.95" customHeight="1" x14ac:dyDescent="0.3">
      <c r="B788" s="17"/>
      <c r="C788" s="11"/>
      <c r="D788" s="11"/>
      <c r="E788" s="11"/>
      <c r="F788" s="7"/>
      <c r="G788" s="8"/>
      <c r="H788" s="8"/>
      <c r="I788" s="8"/>
      <c r="J788" s="8"/>
      <c r="K788" s="8"/>
      <c r="L788" s="8"/>
      <c r="M788" s="8"/>
      <c r="N788" s="1"/>
      <c r="O788" s="1"/>
      <c r="P788" s="1"/>
      <c r="Q788" s="1"/>
      <c r="R788" s="1"/>
      <c r="S788" s="18"/>
    </row>
    <row r="789" spans="2:19" customFormat="1" ht="15.95" customHeight="1" x14ac:dyDescent="0.15">
      <c r="B789" s="17"/>
      <c r="C789" s="693" t="s">
        <v>22</v>
      </c>
      <c r="D789" s="693"/>
      <c r="E789" s="693"/>
      <c r="F789" s="1"/>
      <c r="G789" s="1"/>
      <c r="H789" s="4"/>
      <c r="I789" s="4"/>
      <c r="J789" s="1"/>
      <c r="K789" s="1"/>
      <c r="L789" s="1"/>
      <c r="M789" s="1"/>
      <c r="N789" s="1"/>
      <c r="O789" s="1"/>
      <c r="P789" s="10" t="s">
        <v>23</v>
      </c>
      <c r="Q789" s="691" t="s">
        <v>71</v>
      </c>
      <c r="R789" s="691"/>
      <c r="S789" s="18"/>
    </row>
    <row r="790" spans="2:19" customFormat="1" ht="15.95" customHeight="1" x14ac:dyDescent="0.15">
      <c r="B790" s="19"/>
      <c r="C790" s="2"/>
      <c r="D790" s="2"/>
      <c r="E790" s="2"/>
      <c r="F790" s="2"/>
      <c r="G790" s="727" t="s">
        <v>24</v>
      </c>
      <c r="H790" s="699"/>
      <c r="I790" s="699"/>
      <c r="J790" s="699"/>
      <c r="K790" s="699"/>
      <c r="L790" s="1"/>
      <c r="M790" s="694"/>
      <c r="N790" s="694"/>
      <c r="O790" s="694"/>
      <c r="P790" s="1"/>
      <c r="Q790" s="1"/>
      <c r="R790" s="1"/>
      <c r="S790" s="18"/>
    </row>
    <row r="791" spans="2:19" customFormat="1" ht="15.95" customHeight="1" x14ac:dyDescent="0.15">
      <c r="B791" s="663" t="s">
        <v>63</v>
      </c>
      <c r="C791" s="695"/>
      <c r="D791" s="698" t="s">
        <v>64</v>
      </c>
      <c r="E791" s="695"/>
      <c r="F791" s="685" t="s">
        <v>65</v>
      </c>
      <c r="G791" s="700"/>
      <c r="H791" s="703" t="s">
        <v>66</v>
      </c>
      <c r="I791" s="704"/>
      <c r="J791" s="664" t="s">
        <v>61</v>
      </c>
      <c r="K791" s="685" t="s">
        <v>67</v>
      </c>
      <c r="L791" s="686"/>
      <c r="M791" s="685" t="s">
        <v>68</v>
      </c>
      <c r="N791" s="686"/>
      <c r="O791" s="685" t="s">
        <v>69</v>
      </c>
      <c r="P791" s="707"/>
      <c r="Q791" s="686"/>
      <c r="R791" s="685" t="s">
        <v>62</v>
      </c>
      <c r="S791" s="687"/>
    </row>
    <row r="792" spans="2:19" customFormat="1" ht="15.95" customHeight="1" x14ac:dyDescent="0.15">
      <c r="B792" s="696"/>
      <c r="C792" s="697"/>
      <c r="D792" s="699"/>
      <c r="E792" s="697"/>
      <c r="F792" s="701"/>
      <c r="G792" s="702"/>
      <c r="H792" s="705"/>
      <c r="I792" s="706"/>
      <c r="J792" s="637"/>
      <c r="K792" s="623"/>
      <c r="L792" s="677"/>
      <c r="M792" s="623"/>
      <c r="N792" s="677"/>
      <c r="O792" s="623"/>
      <c r="P792" s="708"/>
      <c r="Q792" s="677"/>
      <c r="R792" s="623"/>
      <c r="S792" s="688"/>
    </row>
    <row r="793" spans="2:19" customFormat="1" ht="15.95" customHeight="1" x14ac:dyDescent="0.15">
      <c r="B793" s="630"/>
      <c r="C793" s="631"/>
      <c r="D793" s="632"/>
      <c r="E793" s="631"/>
      <c r="F793" s="628"/>
      <c r="G793" s="633"/>
      <c r="H793" s="634"/>
      <c r="I793" s="635"/>
      <c r="J793" s="20"/>
      <c r="K793" s="616"/>
      <c r="L793" s="617"/>
      <c r="M793" s="616"/>
      <c r="N793" s="617"/>
      <c r="O793" s="625"/>
      <c r="P793" s="626"/>
      <c r="Q793" s="627"/>
      <c r="R793" s="628"/>
      <c r="S793" s="629"/>
    </row>
    <row r="794" spans="2:19" customFormat="1" ht="15.95" customHeight="1" x14ac:dyDescent="0.15">
      <c r="B794" s="636" t="s">
        <v>190</v>
      </c>
      <c r="C794" s="637"/>
      <c r="D794" s="676"/>
      <c r="E794" s="637"/>
      <c r="F794" s="623"/>
      <c r="G794" s="677"/>
      <c r="H794" s="678"/>
      <c r="I794" s="679"/>
      <c r="J794" s="21"/>
      <c r="K794" s="716"/>
      <c r="L794" s="717"/>
      <c r="M794" s="671">
        <f>SUM(M795:N802)</f>
        <v>0</v>
      </c>
      <c r="N794" s="672"/>
      <c r="O794" s="680"/>
      <c r="P794" s="674"/>
      <c r="Q794" s="675"/>
      <c r="R794" s="623"/>
      <c r="S794" s="624"/>
    </row>
    <row r="795" spans="2:19" customFormat="1" ht="15.95" customHeight="1" x14ac:dyDescent="0.15">
      <c r="B795" s="630"/>
      <c r="C795" s="631"/>
      <c r="D795" s="632"/>
      <c r="E795" s="631"/>
      <c r="F795" s="628"/>
      <c r="G795" s="633"/>
      <c r="H795" s="634"/>
      <c r="I795" s="635"/>
      <c r="J795" s="20"/>
      <c r="K795" s="616"/>
      <c r="L795" s="617"/>
      <c r="M795" s="616"/>
      <c r="N795" s="617"/>
      <c r="O795" s="625"/>
      <c r="P795" s="626"/>
      <c r="Q795" s="627"/>
      <c r="R795" s="628"/>
      <c r="S795" s="629"/>
    </row>
    <row r="796" spans="2:19" customFormat="1" ht="15.95" customHeight="1" x14ac:dyDescent="0.15">
      <c r="B796" s="636"/>
      <c r="C796" s="637"/>
      <c r="D796" s="676" t="s">
        <v>211</v>
      </c>
      <c r="E796" s="637"/>
      <c r="F796" s="623"/>
      <c r="G796" s="677"/>
      <c r="H796" s="721"/>
      <c r="I796" s="722"/>
      <c r="J796" s="21" t="s">
        <v>73</v>
      </c>
      <c r="K796" s="671"/>
      <c r="L796" s="672"/>
      <c r="M796" s="671">
        <f>ROUNDDOWN(H796*K796,0)</f>
        <v>0</v>
      </c>
      <c r="N796" s="672"/>
      <c r="O796" s="680"/>
      <c r="P796" s="674"/>
      <c r="Q796" s="675"/>
      <c r="R796" s="623"/>
      <c r="S796" s="624"/>
    </row>
    <row r="797" spans="2:19" customFormat="1" ht="15.95" customHeight="1" x14ac:dyDescent="0.15">
      <c r="B797" s="663"/>
      <c r="C797" s="664"/>
      <c r="D797" s="632"/>
      <c r="E797" s="631"/>
      <c r="F797" s="665"/>
      <c r="G797" s="664"/>
      <c r="H797" s="728"/>
      <c r="I797" s="729"/>
      <c r="J797" s="20"/>
      <c r="K797" s="658"/>
      <c r="L797" s="659"/>
      <c r="M797" s="658"/>
      <c r="N797" s="659"/>
      <c r="O797" s="660"/>
      <c r="P797" s="661"/>
      <c r="Q797" s="662"/>
      <c r="R797" s="665"/>
      <c r="S797" s="713"/>
    </row>
    <row r="798" spans="2:19" customFormat="1" ht="15.95" customHeight="1" x14ac:dyDescent="0.15">
      <c r="B798" s="636"/>
      <c r="C798" s="637"/>
      <c r="D798" s="676" t="s">
        <v>212</v>
      </c>
      <c r="E798" s="637"/>
      <c r="F798" s="638"/>
      <c r="G798" s="637"/>
      <c r="H798" s="719"/>
      <c r="I798" s="720"/>
      <c r="J798" s="21" t="s">
        <v>35</v>
      </c>
      <c r="K798" s="618"/>
      <c r="L798" s="619"/>
      <c r="M798" s="671">
        <f>ROUNDDOWN(H798*K798,0)</f>
        <v>0</v>
      </c>
      <c r="N798" s="672"/>
      <c r="O798" s="620"/>
      <c r="P798" s="621"/>
      <c r="Q798" s="622"/>
      <c r="R798" s="638"/>
      <c r="S798" s="714"/>
    </row>
    <row r="799" spans="2:19" customFormat="1" ht="15.95" customHeight="1" x14ac:dyDescent="0.15">
      <c r="B799" s="663"/>
      <c r="C799" s="664"/>
      <c r="D799" s="665"/>
      <c r="E799" s="664"/>
      <c r="F799" s="665"/>
      <c r="G799" s="664"/>
      <c r="H799" s="728"/>
      <c r="I799" s="729"/>
      <c r="J799" s="20"/>
      <c r="K799" s="658"/>
      <c r="L799" s="659"/>
      <c r="M799" s="658"/>
      <c r="N799" s="659"/>
      <c r="O799" s="660"/>
      <c r="P799" s="661"/>
      <c r="Q799" s="662"/>
      <c r="R799" s="665"/>
      <c r="S799" s="713"/>
    </row>
    <row r="800" spans="2:19" customFormat="1" ht="15.95" customHeight="1" x14ac:dyDescent="0.15">
      <c r="B800" s="636"/>
      <c r="C800" s="637"/>
      <c r="D800" s="676" t="s">
        <v>213</v>
      </c>
      <c r="E800" s="637"/>
      <c r="F800" s="638"/>
      <c r="G800" s="637"/>
      <c r="H800" s="719"/>
      <c r="I800" s="720"/>
      <c r="J800" s="21" t="s">
        <v>35</v>
      </c>
      <c r="K800" s="618"/>
      <c r="L800" s="619"/>
      <c r="M800" s="671">
        <f>ROUNDDOWN(H800*K800,0)</f>
        <v>0</v>
      </c>
      <c r="N800" s="672"/>
      <c r="O800" s="620"/>
      <c r="P800" s="621"/>
      <c r="Q800" s="622"/>
      <c r="R800" s="638"/>
      <c r="S800" s="714"/>
    </row>
    <row r="801" spans="2:19" customFormat="1" ht="15.95" customHeight="1" x14ac:dyDescent="0.15">
      <c r="B801" s="630"/>
      <c r="C801" s="631"/>
      <c r="D801" s="632"/>
      <c r="E801" s="631"/>
      <c r="F801" s="628"/>
      <c r="G801" s="633"/>
      <c r="H801" s="634"/>
      <c r="I801" s="635"/>
      <c r="J801" s="20"/>
      <c r="K801" s="616"/>
      <c r="L801" s="617"/>
      <c r="M801" s="616"/>
      <c r="N801" s="617"/>
      <c r="O801" s="625"/>
      <c r="P801" s="626"/>
      <c r="Q801" s="627"/>
      <c r="R801" s="628"/>
      <c r="S801" s="629"/>
    </row>
    <row r="802" spans="2:19" customFormat="1" ht="15.95" customHeight="1" x14ac:dyDescent="0.15">
      <c r="B802" s="636"/>
      <c r="C802" s="637"/>
      <c r="D802" s="676" t="s">
        <v>25</v>
      </c>
      <c r="E802" s="637"/>
      <c r="F802" s="623"/>
      <c r="G802" s="677"/>
      <c r="H802" s="721"/>
      <c r="I802" s="722"/>
      <c r="J802" s="21" t="s">
        <v>35</v>
      </c>
      <c r="K802" s="671"/>
      <c r="L802" s="672"/>
      <c r="M802" s="671">
        <f>ROUNDDOWN(H802*K802,0)</f>
        <v>0</v>
      </c>
      <c r="N802" s="672"/>
      <c r="O802" s="680"/>
      <c r="P802" s="674"/>
      <c r="Q802" s="675"/>
      <c r="R802" s="623"/>
      <c r="S802" s="624"/>
    </row>
    <row r="803" spans="2:19" customFormat="1" ht="15.95" customHeight="1" x14ac:dyDescent="0.15">
      <c r="B803" s="663"/>
      <c r="C803" s="664"/>
      <c r="D803" s="632"/>
      <c r="E803" s="631"/>
      <c r="F803" s="665"/>
      <c r="G803" s="664"/>
      <c r="H803" s="666"/>
      <c r="I803" s="667"/>
      <c r="J803" s="20"/>
      <c r="K803" s="658"/>
      <c r="L803" s="659"/>
      <c r="M803" s="658"/>
      <c r="N803" s="659"/>
      <c r="O803" s="660"/>
      <c r="P803" s="661"/>
      <c r="Q803" s="662"/>
      <c r="R803" s="665"/>
      <c r="S803" s="713"/>
    </row>
    <row r="804" spans="2:19" customFormat="1" ht="15.95" customHeight="1" x14ac:dyDescent="0.15">
      <c r="B804" s="636" t="s">
        <v>201</v>
      </c>
      <c r="C804" s="637"/>
      <c r="D804" s="676"/>
      <c r="E804" s="637"/>
      <c r="F804" s="638"/>
      <c r="G804" s="637"/>
      <c r="H804" s="639"/>
      <c r="I804" s="640"/>
      <c r="J804" s="21"/>
      <c r="K804" s="618"/>
      <c r="L804" s="619"/>
      <c r="M804" s="671">
        <f>SUM(M796:N802)</f>
        <v>0</v>
      </c>
      <c r="N804" s="672"/>
      <c r="O804" s="680"/>
      <c r="P804" s="674"/>
      <c r="Q804" s="675"/>
      <c r="R804" s="638"/>
      <c r="S804" s="714"/>
    </row>
    <row r="805" spans="2:19" customFormat="1" ht="15.95" customHeight="1" x14ac:dyDescent="0.15">
      <c r="B805" s="663"/>
      <c r="C805" s="664"/>
      <c r="D805" s="665"/>
      <c r="E805" s="664"/>
      <c r="F805" s="665"/>
      <c r="G805" s="664"/>
      <c r="H805" s="666"/>
      <c r="I805" s="667"/>
      <c r="J805" s="20"/>
      <c r="K805" s="658"/>
      <c r="L805" s="659"/>
      <c r="M805" s="658"/>
      <c r="N805" s="659"/>
      <c r="O805" s="660"/>
      <c r="P805" s="661"/>
      <c r="Q805" s="662"/>
      <c r="R805" s="665"/>
      <c r="S805" s="713"/>
    </row>
    <row r="806" spans="2:19" customFormat="1" ht="15.95" customHeight="1" x14ac:dyDescent="0.15">
      <c r="B806" s="636"/>
      <c r="C806" s="637"/>
      <c r="D806" s="676"/>
      <c r="E806" s="637"/>
      <c r="F806" s="638"/>
      <c r="G806" s="637"/>
      <c r="H806" s="639"/>
      <c r="I806" s="640"/>
      <c r="J806" s="21"/>
      <c r="K806" s="618"/>
      <c r="L806" s="619"/>
      <c r="M806" s="671">
        <f>ROUNDDOWN(H806*K806,0)</f>
        <v>0</v>
      </c>
      <c r="N806" s="672"/>
      <c r="O806" s="620"/>
      <c r="P806" s="621"/>
      <c r="Q806" s="622"/>
      <c r="R806" s="638"/>
      <c r="S806" s="714"/>
    </row>
    <row r="807" spans="2:19" customFormat="1" ht="15.95" customHeight="1" x14ac:dyDescent="0.15">
      <c r="B807" s="663"/>
      <c r="C807" s="664"/>
      <c r="D807" s="665"/>
      <c r="E807" s="664"/>
      <c r="F807" s="665"/>
      <c r="G807" s="664"/>
      <c r="H807" s="666"/>
      <c r="I807" s="667"/>
      <c r="J807" s="20"/>
      <c r="K807" s="658"/>
      <c r="L807" s="659"/>
      <c r="M807" s="711"/>
      <c r="N807" s="712"/>
      <c r="O807" s="681"/>
      <c r="P807" s="682"/>
      <c r="Q807" s="683"/>
      <c r="R807" s="628"/>
      <c r="S807" s="629"/>
    </row>
    <row r="808" spans="2:19" customFormat="1" ht="15.95" customHeight="1" x14ac:dyDescent="0.15">
      <c r="B808" s="636"/>
      <c r="C808" s="637"/>
      <c r="D808" s="638"/>
      <c r="E808" s="637"/>
      <c r="F808" s="638"/>
      <c r="G808" s="637"/>
      <c r="H808" s="639"/>
      <c r="I808" s="640"/>
      <c r="J808" s="21"/>
      <c r="K808" s="618"/>
      <c r="L808" s="619"/>
      <c r="M808" s="671">
        <f>ROUNDDOWN(H808*K808,0)</f>
        <v>0</v>
      </c>
      <c r="N808" s="672"/>
      <c r="O808" s="668"/>
      <c r="P808" s="669"/>
      <c r="Q808" s="670"/>
      <c r="R808" s="623"/>
      <c r="S808" s="624"/>
    </row>
    <row r="809" spans="2:19" customFormat="1" ht="15.95" customHeight="1" x14ac:dyDescent="0.15">
      <c r="B809" s="663"/>
      <c r="C809" s="664"/>
      <c r="D809" s="665"/>
      <c r="E809" s="664"/>
      <c r="F809" s="665"/>
      <c r="G809" s="664"/>
      <c r="H809" s="666"/>
      <c r="I809" s="667"/>
      <c r="J809" s="20"/>
      <c r="K809" s="658"/>
      <c r="L809" s="659"/>
      <c r="M809" s="658"/>
      <c r="N809" s="659"/>
      <c r="O809" s="681"/>
      <c r="P809" s="682"/>
      <c r="Q809" s="683"/>
      <c r="R809" s="628"/>
      <c r="S809" s="629"/>
    </row>
    <row r="810" spans="2:19" customFormat="1" ht="15.95" customHeight="1" x14ac:dyDescent="0.15">
      <c r="B810" s="636"/>
      <c r="C810" s="637"/>
      <c r="D810" s="638"/>
      <c r="E810" s="637"/>
      <c r="F810" s="638"/>
      <c r="G810" s="637"/>
      <c r="H810" s="639"/>
      <c r="I810" s="640"/>
      <c r="J810" s="21"/>
      <c r="K810" s="618"/>
      <c r="L810" s="619"/>
      <c r="M810" s="671">
        <f>ROUNDDOWN(H810*K810,0)</f>
        <v>0</v>
      </c>
      <c r="N810" s="672"/>
      <c r="O810" s="668"/>
      <c r="P810" s="669"/>
      <c r="Q810" s="670"/>
      <c r="R810" s="623"/>
      <c r="S810" s="624"/>
    </row>
    <row r="811" spans="2:19" customFormat="1" ht="15.95" customHeight="1" x14ac:dyDescent="0.15">
      <c r="B811" s="630"/>
      <c r="C811" s="631"/>
      <c r="D811" s="632"/>
      <c r="E811" s="631"/>
      <c r="F811" s="628"/>
      <c r="G811" s="633"/>
      <c r="H811" s="634"/>
      <c r="I811" s="635"/>
      <c r="J811" s="20"/>
      <c r="K811" s="616"/>
      <c r="L811" s="617"/>
      <c r="M811" s="616"/>
      <c r="N811" s="617"/>
      <c r="O811" s="625"/>
      <c r="P811" s="626"/>
      <c r="Q811" s="627"/>
      <c r="R811" s="628"/>
      <c r="S811" s="629"/>
    </row>
    <row r="812" spans="2:19" customFormat="1" ht="15.95" customHeight="1" x14ac:dyDescent="0.15">
      <c r="B812" s="636"/>
      <c r="C812" s="637"/>
      <c r="D812" s="676"/>
      <c r="E812" s="637"/>
      <c r="F812" s="623"/>
      <c r="G812" s="677"/>
      <c r="H812" s="678"/>
      <c r="I812" s="679"/>
      <c r="J812" s="21"/>
      <c r="K812" s="671"/>
      <c r="L812" s="672"/>
      <c r="M812" s="671"/>
      <c r="N812" s="672"/>
      <c r="O812" s="673"/>
      <c r="P812" s="674"/>
      <c r="Q812" s="675"/>
      <c r="R812" s="623"/>
      <c r="S812" s="624"/>
    </row>
    <row r="813" spans="2:19" customFormat="1" ht="15.95" customHeight="1" x14ac:dyDescent="0.15">
      <c r="B813" s="663"/>
      <c r="C813" s="664"/>
      <c r="D813" s="665"/>
      <c r="E813" s="664"/>
      <c r="F813" s="665"/>
      <c r="G813" s="664"/>
      <c r="H813" s="666"/>
      <c r="I813" s="667"/>
      <c r="J813" s="20"/>
      <c r="K813" s="658"/>
      <c r="L813" s="659"/>
      <c r="M813" s="658"/>
      <c r="N813" s="659"/>
      <c r="O813" s="660"/>
      <c r="P813" s="661"/>
      <c r="Q813" s="662"/>
      <c r="R813" s="628"/>
      <c r="S813" s="629"/>
    </row>
    <row r="814" spans="2:19" customFormat="1" ht="15.95" customHeight="1" x14ac:dyDescent="0.15">
      <c r="B814" s="636"/>
      <c r="C814" s="637"/>
      <c r="D814" s="638"/>
      <c r="E814" s="637"/>
      <c r="F814" s="638"/>
      <c r="G814" s="637"/>
      <c r="H814" s="639"/>
      <c r="I814" s="640"/>
      <c r="J814" s="21"/>
      <c r="K814" s="618"/>
      <c r="L814" s="619"/>
      <c r="M814" s="709"/>
      <c r="N814" s="710"/>
      <c r="O814" s="620"/>
      <c r="P814" s="621"/>
      <c r="Q814" s="622"/>
      <c r="R814" s="623"/>
      <c r="S814" s="624"/>
    </row>
    <row r="815" spans="2:19" customFormat="1" ht="15.95" customHeight="1" x14ac:dyDescent="0.15">
      <c r="B815" s="630"/>
      <c r="C815" s="631"/>
      <c r="D815" s="632"/>
      <c r="E815" s="631"/>
      <c r="F815" s="628"/>
      <c r="G815" s="633"/>
      <c r="H815" s="634"/>
      <c r="I815" s="635"/>
      <c r="J815" s="20"/>
      <c r="K815" s="616"/>
      <c r="L815" s="617"/>
      <c r="M815" s="616"/>
      <c r="N815" s="617"/>
      <c r="O815" s="625"/>
      <c r="P815" s="626"/>
      <c r="Q815" s="627"/>
      <c r="R815" s="628"/>
      <c r="S815" s="629"/>
    </row>
    <row r="816" spans="2:19" customFormat="1" ht="15.95" customHeight="1" thickBot="1" x14ac:dyDescent="0.2">
      <c r="B816" s="652"/>
      <c r="C816" s="653"/>
      <c r="D816" s="654"/>
      <c r="E816" s="653"/>
      <c r="F816" s="650"/>
      <c r="G816" s="655"/>
      <c r="H816" s="656"/>
      <c r="I816" s="657"/>
      <c r="J816" s="22"/>
      <c r="K816" s="643"/>
      <c r="L816" s="644"/>
      <c r="M816" s="645"/>
      <c r="N816" s="646"/>
      <c r="O816" s="647"/>
      <c r="P816" s="648"/>
      <c r="Q816" s="649"/>
      <c r="R816" s="650"/>
      <c r="S816" s="651"/>
    </row>
    <row r="817" spans="2:19" customFormat="1" ht="9.9499999999999993" customHeight="1" x14ac:dyDescent="0.15">
      <c r="H817" s="5"/>
      <c r="I817" s="5"/>
    </row>
    <row r="818" spans="2:19" customFormat="1" ht="14.25" thickBot="1" x14ac:dyDescent="0.2">
      <c r="C818" s="641" t="s">
        <v>26</v>
      </c>
      <c r="D818" s="641"/>
      <c r="E818" s="6"/>
      <c r="F818" s="3"/>
      <c r="H818" s="5"/>
      <c r="I818" s="5"/>
      <c r="P818" s="642" t="s">
        <v>70</v>
      </c>
      <c r="Q818" s="642"/>
      <c r="R818" s="642"/>
      <c r="S818" s="642"/>
    </row>
    <row r="819" spans="2:19" customFormat="1" ht="20.100000000000001" customHeight="1" x14ac:dyDescent="0.15">
      <c r="B819" s="12"/>
      <c r="C819" s="13"/>
      <c r="D819" s="13"/>
      <c r="E819" s="14"/>
      <c r="F819" s="15"/>
      <c r="G819" s="689" t="s">
        <v>72</v>
      </c>
      <c r="H819" s="689"/>
      <c r="I819" s="689"/>
      <c r="J819" s="689"/>
      <c r="K819" s="689"/>
      <c r="L819" s="689"/>
      <c r="M819" s="689"/>
      <c r="N819" s="13"/>
      <c r="O819" s="13"/>
      <c r="P819" s="13"/>
      <c r="Q819" s="13"/>
      <c r="R819" s="13"/>
      <c r="S819" s="16"/>
    </row>
    <row r="820" spans="2:19" customFormat="1" ht="15.95" customHeight="1" x14ac:dyDescent="0.15">
      <c r="B820" s="17"/>
      <c r="C820" s="1"/>
      <c r="D820" s="1"/>
      <c r="E820" s="9"/>
      <c r="F820" s="7"/>
      <c r="G820" s="690"/>
      <c r="H820" s="690"/>
      <c r="I820" s="690"/>
      <c r="J820" s="690"/>
      <c r="K820" s="690"/>
      <c r="L820" s="690"/>
      <c r="M820" s="690"/>
      <c r="N820" s="1"/>
      <c r="O820" s="1"/>
      <c r="P820" s="1"/>
      <c r="Q820" s="1"/>
      <c r="R820" s="1"/>
      <c r="S820" s="18"/>
    </row>
    <row r="821" spans="2:19" customFormat="1" ht="15.95" customHeight="1" x14ac:dyDescent="0.3">
      <c r="B821" s="17"/>
      <c r="C821" s="693" t="s">
        <v>236</v>
      </c>
      <c r="D821" s="693"/>
      <c r="E821" s="693"/>
      <c r="F821" s="7"/>
      <c r="G821" s="8"/>
      <c r="H821" s="8"/>
      <c r="I821" s="8"/>
      <c r="J821" s="8"/>
      <c r="K821" s="8"/>
      <c r="L821" s="8"/>
      <c r="M821" s="8"/>
      <c r="N821" s="1"/>
      <c r="O821" s="1"/>
      <c r="P821" s="1"/>
      <c r="Q821" s="1"/>
      <c r="R821" s="1"/>
      <c r="S821" s="18"/>
    </row>
    <row r="822" spans="2:19" customFormat="1" ht="15.95" customHeight="1" x14ac:dyDescent="0.3">
      <c r="B822" s="17"/>
      <c r="C822" s="11"/>
      <c r="D822" s="11"/>
      <c r="E822" s="11"/>
      <c r="F822" s="7"/>
      <c r="G822" s="8"/>
      <c r="H822" s="8"/>
      <c r="I822" s="8"/>
      <c r="J822" s="8"/>
      <c r="K822" s="8"/>
      <c r="L822" s="8"/>
      <c r="M822" s="8"/>
      <c r="N822" s="1"/>
      <c r="O822" s="1"/>
      <c r="P822" s="1"/>
      <c r="Q822" s="1"/>
      <c r="R822" s="1"/>
      <c r="S822" s="18"/>
    </row>
    <row r="823" spans="2:19" customFormat="1" ht="15.95" customHeight="1" x14ac:dyDescent="0.15">
      <c r="B823" s="17"/>
      <c r="C823" s="693" t="s">
        <v>22</v>
      </c>
      <c r="D823" s="693"/>
      <c r="E823" s="693"/>
      <c r="F823" s="1"/>
      <c r="G823" s="1"/>
      <c r="H823" s="4"/>
      <c r="I823" s="4"/>
      <c r="J823" s="1"/>
      <c r="K823" s="1"/>
      <c r="L823" s="1"/>
      <c r="M823" s="1"/>
      <c r="N823" s="1"/>
      <c r="O823" s="1"/>
      <c r="P823" s="10" t="s">
        <v>23</v>
      </c>
      <c r="Q823" s="691" t="s">
        <v>71</v>
      </c>
      <c r="R823" s="691"/>
      <c r="S823" s="18"/>
    </row>
    <row r="824" spans="2:19" customFormat="1" ht="15.95" customHeight="1" x14ac:dyDescent="0.15">
      <c r="B824" s="19"/>
      <c r="C824" s="2"/>
      <c r="D824" s="2"/>
      <c r="E824" s="2"/>
      <c r="F824" s="2"/>
      <c r="G824" s="727" t="s">
        <v>28</v>
      </c>
      <c r="H824" s="699"/>
      <c r="I824" s="699"/>
      <c r="J824" s="699"/>
      <c r="K824" s="699"/>
      <c r="L824" s="1"/>
      <c r="M824" s="694"/>
      <c r="N824" s="694"/>
      <c r="O824" s="694"/>
      <c r="P824" s="1"/>
      <c r="Q824" s="1"/>
      <c r="R824" s="1"/>
      <c r="S824" s="18"/>
    </row>
    <row r="825" spans="2:19" customFormat="1" ht="15.95" customHeight="1" x14ac:dyDescent="0.15">
      <c r="B825" s="663" t="s">
        <v>63</v>
      </c>
      <c r="C825" s="695"/>
      <c r="D825" s="698" t="s">
        <v>64</v>
      </c>
      <c r="E825" s="695"/>
      <c r="F825" s="685" t="s">
        <v>65</v>
      </c>
      <c r="G825" s="700"/>
      <c r="H825" s="703" t="s">
        <v>66</v>
      </c>
      <c r="I825" s="704"/>
      <c r="J825" s="664" t="s">
        <v>61</v>
      </c>
      <c r="K825" s="685" t="s">
        <v>67</v>
      </c>
      <c r="L825" s="686"/>
      <c r="M825" s="685" t="s">
        <v>68</v>
      </c>
      <c r="N825" s="686"/>
      <c r="O825" s="685" t="s">
        <v>69</v>
      </c>
      <c r="P825" s="707"/>
      <c r="Q825" s="686"/>
      <c r="R825" s="685" t="s">
        <v>62</v>
      </c>
      <c r="S825" s="687"/>
    </row>
    <row r="826" spans="2:19" customFormat="1" ht="15.95" customHeight="1" x14ac:dyDescent="0.15">
      <c r="B826" s="696"/>
      <c r="C826" s="697"/>
      <c r="D826" s="699"/>
      <c r="E826" s="697"/>
      <c r="F826" s="701"/>
      <c r="G826" s="702"/>
      <c r="H826" s="705"/>
      <c r="I826" s="706"/>
      <c r="J826" s="637"/>
      <c r="K826" s="623"/>
      <c r="L826" s="677"/>
      <c r="M826" s="623"/>
      <c r="N826" s="677"/>
      <c r="O826" s="623"/>
      <c r="P826" s="708"/>
      <c r="Q826" s="677"/>
      <c r="R826" s="623"/>
      <c r="S826" s="688"/>
    </row>
    <row r="827" spans="2:19" customFormat="1" ht="15.95" customHeight="1" x14ac:dyDescent="0.15">
      <c r="B827" s="630"/>
      <c r="C827" s="631"/>
      <c r="D827" s="632"/>
      <c r="E827" s="631"/>
      <c r="F827" s="628"/>
      <c r="G827" s="633"/>
      <c r="H827" s="634"/>
      <c r="I827" s="635"/>
      <c r="J827" s="20"/>
      <c r="K827" s="616"/>
      <c r="L827" s="617"/>
      <c r="M827" s="616"/>
      <c r="N827" s="617"/>
      <c r="O827" s="625"/>
      <c r="P827" s="626"/>
      <c r="Q827" s="627"/>
      <c r="R827" s="628"/>
      <c r="S827" s="629"/>
    </row>
    <row r="828" spans="2:19" customFormat="1" ht="15.95" customHeight="1" x14ac:dyDescent="0.15">
      <c r="B828" s="636" t="s">
        <v>190</v>
      </c>
      <c r="C828" s="637"/>
      <c r="D828" s="676"/>
      <c r="E828" s="637"/>
      <c r="F828" s="623"/>
      <c r="G828" s="677"/>
      <c r="H828" s="678"/>
      <c r="I828" s="679"/>
      <c r="J828" s="21"/>
      <c r="K828" s="716"/>
      <c r="L828" s="717"/>
      <c r="M828" s="671">
        <f>SUM(M829:N836)</f>
        <v>0</v>
      </c>
      <c r="N828" s="672"/>
      <c r="O828" s="680"/>
      <c r="P828" s="674"/>
      <c r="Q828" s="675"/>
      <c r="R828" s="623"/>
      <c r="S828" s="624"/>
    </row>
    <row r="829" spans="2:19" customFormat="1" ht="15.95" customHeight="1" x14ac:dyDescent="0.15">
      <c r="B829" s="630"/>
      <c r="C829" s="631"/>
      <c r="D829" s="632"/>
      <c r="E829" s="631"/>
      <c r="F829" s="628"/>
      <c r="G829" s="633"/>
      <c r="H829" s="634"/>
      <c r="I829" s="635"/>
      <c r="J829" s="20"/>
      <c r="K829" s="616"/>
      <c r="L829" s="617"/>
      <c r="M829" s="616"/>
      <c r="N829" s="617"/>
      <c r="O829" s="625"/>
      <c r="P829" s="626"/>
      <c r="Q829" s="627"/>
      <c r="R829" s="628"/>
      <c r="S829" s="629"/>
    </row>
    <row r="830" spans="2:19" customFormat="1" ht="15.95" customHeight="1" x14ac:dyDescent="0.15">
      <c r="B830" s="636"/>
      <c r="C830" s="637"/>
      <c r="D830" s="676" t="s">
        <v>211</v>
      </c>
      <c r="E830" s="637"/>
      <c r="F830" s="623"/>
      <c r="G830" s="677"/>
      <c r="H830" s="721"/>
      <c r="I830" s="722"/>
      <c r="J830" s="21" t="s">
        <v>73</v>
      </c>
      <c r="K830" s="671"/>
      <c r="L830" s="672"/>
      <c r="M830" s="671">
        <f>ROUNDDOWN(H830*K830,0)</f>
        <v>0</v>
      </c>
      <c r="N830" s="672"/>
      <c r="O830" s="680"/>
      <c r="P830" s="674"/>
      <c r="Q830" s="675"/>
      <c r="R830" s="623"/>
      <c r="S830" s="624"/>
    </row>
    <row r="831" spans="2:19" customFormat="1" ht="15.95" customHeight="1" x14ac:dyDescent="0.15">
      <c r="B831" s="663"/>
      <c r="C831" s="664"/>
      <c r="D831" s="632"/>
      <c r="E831" s="631"/>
      <c r="F831" s="665"/>
      <c r="G831" s="664"/>
      <c r="H831" s="728"/>
      <c r="I831" s="729"/>
      <c r="J831" s="20"/>
      <c r="K831" s="658"/>
      <c r="L831" s="659"/>
      <c r="M831" s="658"/>
      <c r="N831" s="659"/>
      <c r="O831" s="660"/>
      <c r="P831" s="661"/>
      <c r="Q831" s="662"/>
      <c r="R831" s="665"/>
      <c r="S831" s="713"/>
    </row>
    <row r="832" spans="2:19" customFormat="1" ht="15.95" customHeight="1" x14ac:dyDescent="0.15">
      <c r="B832" s="636"/>
      <c r="C832" s="637"/>
      <c r="D832" s="676" t="s">
        <v>212</v>
      </c>
      <c r="E832" s="637"/>
      <c r="F832" s="638"/>
      <c r="G832" s="637"/>
      <c r="H832" s="719"/>
      <c r="I832" s="720"/>
      <c r="J832" s="21" t="s">
        <v>35</v>
      </c>
      <c r="K832" s="618"/>
      <c r="L832" s="619"/>
      <c r="M832" s="671">
        <f>ROUNDDOWN(H832*K832,0)</f>
        <v>0</v>
      </c>
      <c r="N832" s="672"/>
      <c r="O832" s="620"/>
      <c r="P832" s="621"/>
      <c r="Q832" s="622"/>
      <c r="R832" s="638"/>
      <c r="S832" s="714"/>
    </row>
    <row r="833" spans="2:19" customFormat="1" ht="15.95" customHeight="1" x14ac:dyDescent="0.15">
      <c r="B833" s="663"/>
      <c r="C833" s="664"/>
      <c r="D833" s="665"/>
      <c r="E833" s="664"/>
      <c r="F833" s="665"/>
      <c r="G833" s="664"/>
      <c r="H833" s="728"/>
      <c r="I833" s="729"/>
      <c r="J833" s="20"/>
      <c r="K833" s="658"/>
      <c r="L833" s="659"/>
      <c r="M833" s="658"/>
      <c r="N833" s="659"/>
      <c r="O833" s="660"/>
      <c r="P833" s="661"/>
      <c r="Q833" s="662"/>
      <c r="R833" s="665"/>
      <c r="S833" s="713"/>
    </row>
    <row r="834" spans="2:19" customFormat="1" ht="15.95" customHeight="1" x14ac:dyDescent="0.15">
      <c r="B834" s="636"/>
      <c r="C834" s="637"/>
      <c r="D834" s="676" t="s">
        <v>213</v>
      </c>
      <c r="E834" s="637"/>
      <c r="F834" s="638"/>
      <c r="G834" s="637"/>
      <c r="H834" s="719"/>
      <c r="I834" s="720"/>
      <c r="J834" s="21" t="s">
        <v>35</v>
      </c>
      <c r="K834" s="618"/>
      <c r="L834" s="619"/>
      <c r="M834" s="671">
        <f>ROUNDDOWN(H834*K834,0)</f>
        <v>0</v>
      </c>
      <c r="N834" s="672"/>
      <c r="O834" s="620"/>
      <c r="P834" s="621"/>
      <c r="Q834" s="622"/>
      <c r="R834" s="638"/>
      <c r="S834" s="714"/>
    </row>
    <row r="835" spans="2:19" customFormat="1" ht="15.95" customHeight="1" x14ac:dyDescent="0.15">
      <c r="B835" s="630"/>
      <c r="C835" s="631"/>
      <c r="D835" s="632"/>
      <c r="E835" s="631"/>
      <c r="F835" s="628"/>
      <c r="G835" s="633"/>
      <c r="H835" s="634"/>
      <c r="I835" s="635"/>
      <c r="J835" s="20"/>
      <c r="K835" s="616"/>
      <c r="L835" s="617"/>
      <c r="M835" s="616"/>
      <c r="N835" s="617"/>
      <c r="O835" s="625"/>
      <c r="P835" s="626"/>
      <c r="Q835" s="627"/>
      <c r="R835" s="628"/>
      <c r="S835" s="629"/>
    </row>
    <row r="836" spans="2:19" customFormat="1" ht="15.95" customHeight="1" x14ac:dyDescent="0.15">
      <c r="B836" s="636"/>
      <c r="C836" s="637"/>
      <c r="D836" s="676" t="s">
        <v>25</v>
      </c>
      <c r="E836" s="637"/>
      <c r="F836" s="623"/>
      <c r="G836" s="677"/>
      <c r="H836" s="721"/>
      <c r="I836" s="722"/>
      <c r="J836" s="21" t="s">
        <v>35</v>
      </c>
      <c r="K836" s="671"/>
      <c r="L836" s="672"/>
      <c r="M836" s="671">
        <f>ROUNDDOWN(H836*K836,0)</f>
        <v>0</v>
      </c>
      <c r="N836" s="672"/>
      <c r="O836" s="680"/>
      <c r="P836" s="674"/>
      <c r="Q836" s="675"/>
      <c r="R836" s="623"/>
      <c r="S836" s="624"/>
    </row>
    <row r="837" spans="2:19" customFormat="1" ht="15.95" customHeight="1" x14ac:dyDescent="0.15">
      <c r="B837" s="663"/>
      <c r="C837" s="664"/>
      <c r="D837" s="632"/>
      <c r="E837" s="631"/>
      <c r="F837" s="665"/>
      <c r="G837" s="664"/>
      <c r="H837" s="666"/>
      <c r="I837" s="667"/>
      <c r="J837" s="20"/>
      <c r="K837" s="658"/>
      <c r="L837" s="659"/>
      <c r="M837" s="658"/>
      <c r="N837" s="659"/>
      <c r="O837" s="660"/>
      <c r="P837" s="661"/>
      <c r="Q837" s="662"/>
      <c r="R837" s="665"/>
      <c r="S837" s="713"/>
    </row>
    <row r="838" spans="2:19" customFormat="1" ht="15.95" customHeight="1" x14ac:dyDescent="0.15">
      <c r="B838" s="636" t="s">
        <v>201</v>
      </c>
      <c r="C838" s="637"/>
      <c r="D838" s="676"/>
      <c r="E838" s="637"/>
      <c r="F838" s="638"/>
      <c r="G838" s="637"/>
      <c r="H838" s="639"/>
      <c r="I838" s="640"/>
      <c r="J838" s="21"/>
      <c r="K838" s="618"/>
      <c r="L838" s="619"/>
      <c r="M838" s="671">
        <f>SUM(M830:N836)</f>
        <v>0</v>
      </c>
      <c r="N838" s="672"/>
      <c r="O838" s="680"/>
      <c r="P838" s="674"/>
      <c r="Q838" s="675"/>
      <c r="R838" s="638"/>
      <c r="S838" s="714"/>
    </row>
    <row r="839" spans="2:19" customFormat="1" ht="15.95" customHeight="1" x14ac:dyDescent="0.15">
      <c r="B839" s="663"/>
      <c r="C839" s="664"/>
      <c r="D839" s="665"/>
      <c r="E839" s="664"/>
      <c r="F839" s="665"/>
      <c r="G839" s="664"/>
      <c r="H839" s="666"/>
      <c r="I839" s="667"/>
      <c r="J839" s="20"/>
      <c r="K839" s="658"/>
      <c r="L839" s="659"/>
      <c r="M839" s="658"/>
      <c r="N839" s="659"/>
      <c r="O839" s="660"/>
      <c r="P839" s="661"/>
      <c r="Q839" s="662"/>
      <c r="R839" s="665"/>
      <c r="S839" s="713"/>
    </row>
    <row r="840" spans="2:19" customFormat="1" ht="15.95" customHeight="1" x14ac:dyDescent="0.15">
      <c r="B840" s="636" t="s">
        <v>202</v>
      </c>
      <c r="C840" s="637"/>
      <c r="D840" s="676"/>
      <c r="E840" s="637"/>
      <c r="F840" s="638"/>
      <c r="G840" s="637"/>
      <c r="H840" s="639"/>
      <c r="I840" s="640"/>
      <c r="J840" s="21"/>
      <c r="K840" s="618"/>
      <c r="L840" s="619"/>
      <c r="M840" s="671">
        <f>ROUNDDOWN(M838*2.4,0)</f>
        <v>0</v>
      </c>
      <c r="N840" s="672"/>
      <c r="O840" s="620"/>
      <c r="P840" s="621"/>
      <c r="Q840" s="622"/>
      <c r="R840" s="638"/>
      <c r="S840" s="714"/>
    </row>
    <row r="841" spans="2:19" customFormat="1" ht="15.95" customHeight="1" x14ac:dyDescent="0.15">
      <c r="B841" s="663"/>
      <c r="C841" s="664"/>
      <c r="D841" s="665"/>
      <c r="E841" s="664"/>
      <c r="F841" s="665"/>
      <c r="G841" s="664"/>
      <c r="H841" s="666"/>
      <c r="I841" s="667"/>
      <c r="J841" s="20"/>
      <c r="K841" s="658"/>
      <c r="L841" s="659"/>
      <c r="M841" s="711"/>
      <c r="N841" s="712"/>
      <c r="O841" s="681"/>
      <c r="P841" s="682"/>
      <c r="Q841" s="683"/>
      <c r="R841" s="628"/>
      <c r="S841" s="629"/>
    </row>
    <row r="842" spans="2:19" customFormat="1" ht="15.95" customHeight="1" x14ac:dyDescent="0.15">
      <c r="B842" s="636"/>
      <c r="C842" s="637"/>
      <c r="D842" s="638"/>
      <c r="E842" s="637"/>
      <c r="F842" s="638"/>
      <c r="G842" s="637"/>
      <c r="H842" s="639"/>
      <c r="I842" s="640"/>
      <c r="J842" s="21"/>
      <c r="K842" s="618"/>
      <c r="L842" s="619"/>
      <c r="M842" s="671">
        <f>ROUNDDOWN(H842*K842,0)</f>
        <v>0</v>
      </c>
      <c r="N842" s="672"/>
      <c r="O842" s="668"/>
      <c r="P842" s="669"/>
      <c r="Q842" s="670"/>
      <c r="R842" s="623"/>
      <c r="S842" s="624"/>
    </row>
    <row r="843" spans="2:19" customFormat="1" ht="15.95" customHeight="1" x14ac:dyDescent="0.15">
      <c r="B843" s="663"/>
      <c r="C843" s="664"/>
      <c r="D843" s="665"/>
      <c r="E843" s="664"/>
      <c r="F843" s="665"/>
      <c r="G843" s="664"/>
      <c r="H843" s="666"/>
      <c r="I843" s="667"/>
      <c r="J843" s="20"/>
      <c r="K843" s="658"/>
      <c r="L843" s="659"/>
      <c r="M843" s="658"/>
      <c r="N843" s="659"/>
      <c r="O843" s="681"/>
      <c r="P843" s="682"/>
      <c r="Q843" s="683"/>
      <c r="R843" s="628"/>
      <c r="S843" s="629"/>
    </row>
    <row r="844" spans="2:19" customFormat="1" ht="15.95" customHeight="1" x14ac:dyDescent="0.15">
      <c r="B844" s="636"/>
      <c r="C844" s="637"/>
      <c r="D844" s="638"/>
      <c r="E844" s="637"/>
      <c r="F844" s="638"/>
      <c r="G844" s="637"/>
      <c r="H844" s="639"/>
      <c r="I844" s="640"/>
      <c r="J844" s="21"/>
      <c r="K844" s="618"/>
      <c r="L844" s="619"/>
      <c r="M844" s="671">
        <f>ROUNDDOWN(H844*K844,0)</f>
        <v>0</v>
      </c>
      <c r="N844" s="672"/>
      <c r="O844" s="668"/>
      <c r="P844" s="669"/>
      <c r="Q844" s="670"/>
      <c r="R844" s="623"/>
      <c r="S844" s="624"/>
    </row>
    <row r="845" spans="2:19" customFormat="1" ht="15.95" customHeight="1" x14ac:dyDescent="0.15">
      <c r="B845" s="630"/>
      <c r="C845" s="631"/>
      <c r="D845" s="632"/>
      <c r="E845" s="631"/>
      <c r="F845" s="628"/>
      <c r="G845" s="633"/>
      <c r="H845" s="634"/>
      <c r="I845" s="635"/>
      <c r="J845" s="20"/>
      <c r="K845" s="616"/>
      <c r="L845" s="617"/>
      <c r="M845" s="616"/>
      <c r="N845" s="617"/>
      <c r="O845" s="625"/>
      <c r="P845" s="626"/>
      <c r="Q845" s="627"/>
      <c r="R845" s="628"/>
      <c r="S845" s="629"/>
    </row>
    <row r="846" spans="2:19" customFormat="1" ht="15.95" customHeight="1" x14ac:dyDescent="0.15">
      <c r="B846" s="636"/>
      <c r="C846" s="637"/>
      <c r="D846" s="676"/>
      <c r="E846" s="637"/>
      <c r="F846" s="623"/>
      <c r="G846" s="677"/>
      <c r="H846" s="678"/>
      <c r="I846" s="679"/>
      <c r="J846" s="21"/>
      <c r="K846" s="671"/>
      <c r="L846" s="672"/>
      <c r="M846" s="671"/>
      <c r="N846" s="672"/>
      <c r="O846" s="673"/>
      <c r="P846" s="674"/>
      <c r="Q846" s="675"/>
      <c r="R846" s="623"/>
      <c r="S846" s="624"/>
    </row>
    <row r="847" spans="2:19" customFormat="1" ht="15.95" customHeight="1" x14ac:dyDescent="0.15">
      <c r="B847" s="663"/>
      <c r="C847" s="664"/>
      <c r="D847" s="665"/>
      <c r="E847" s="664"/>
      <c r="F847" s="665"/>
      <c r="G847" s="664"/>
      <c r="H847" s="666"/>
      <c r="I847" s="667"/>
      <c r="J847" s="20"/>
      <c r="K847" s="658"/>
      <c r="L847" s="659"/>
      <c r="M847" s="658"/>
      <c r="N847" s="659"/>
      <c r="O847" s="660"/>
      <c r="P847" s="661"/>
      <c r="Q847" s="662"/>
      <c r="R847" s="628"/>
      <c r="S847" s="629"/>
    </row>
    <row r="848" spans="2:19" customFormat="1" ht="15.95" customHeight="1" x14ac:dyDescent="0.15">
      <c r="B848" s="636"/>
      <c r="C848" s="637"/>
      <c r="D848" s="638"/>
      <c r="E848" s="637"/>
      <c r="F848" s="638"/>
      <c r="G848" s="637"/>
      <c r="H848" s="639"/>
      <c r="I848" s="640"/>
      <c r="J848" s="21"/>
      <c r="K848" s="618"/>
      <c r="L848" s="619"/>
      <c r="M848" s="709"/>
      <c r="N848" s="710"/>
      <c r="O848" s="620"/>
      <c r="P848" s="621"/>
      <c r="Q848" s="622"/>
      <c r="R848" s="623"/>
      <c r="S848" s="624"/>
    </row>
    <row r="849" spans="2:19" customFormat="1" ht="15.95" customHeight="1" x14ac:dyDescent="0.15">
      <c r="B849" s="630"/>
      <c r="C849" s="631"/>
      <c r="D849" s="632"/>
      <c r="E849" s="631"/>
      <c r="F849" s="628"/>
      <c r="G849" s="633"/>
      <c r="H849" s="634"/>
      <c r="I849" s="635"/>
      <c r="J849" s="20"/>
      <c r="K849" s="616"/>
      <c r="L849" s="617"/>
      <c r="M849" s="616"/>
      <c r="N849" s="617"/>
      <c r="O849" s="625"/>
      <c r="P849" s="626"/>
      <c r="Q849" s="627"/>
      <c r="R849" s="628"/>
      <c r="S849" s="629"/>
    </row>
    <row r="850" spans="2:19" customFormat="1" ht="15.95" customHeight="1" thickBot="1" x14ac:dyDescent="0.2">
      <c r="B850" s="652"/>
      <c r="C850" s="653"/>
      <c r="D850" s="654"/>
      <c r="E850" s="653"/>
      <c r="F850" s="650"/>
      <c r="G850" s="655"/>
      <c r="H850" s="656"/>
      <c r="I850" s="657"/>
      <c r="J850" s="22"/>
      <c r="K850" s="643"/>
      <c r="L850" s="644"/>
      <c r="M850" s="645"/>
      <c r="N850" s="646"/>
      <c r="O850" s="647"/>
      <c r="P850" s="648"/>
      <c r="Q850" s="649"/>
      <c r="R850" s="650"/>
      <c r="S850" s="651"/>
    </row>
    <row r="851" spans="2:19" customFormat="1" ht="9.9499999999999993" customHeight="1" x14ac:dyDescent="0.15">
      <c r="H851" s="5"/>
      <c r="I851" s="5"/>
    </row>
    <row r="852" spans="2:19" customFormat="1" ht="14.25" thickBot="1" x14ac:dyDescent="0.2">
      <c r="C852" s="641" t="s">
        <v>27</v>
      </c>
      <c r="D852" s="641"/>
      <c r="E852" s="6"/>
      <c r="F852" s="3"/>
      <c r="H852" s="5"/>
      <c r="I852" s="5"/>
      <c r="P852" s="642" t="s">
        <v>70</v>
      </c>
      <c r="Q852" s="642"/>
      <c r="R852" s="642"/>
      <c r="S852" s="642"/>
    </row>
    <row r="853" spans="2:19" customFormat="1" ht="20.100000000000001" customHeight="1" x14ac:dyDescent="0.15">
      <c r="B853" s="12"/>
      <c r="C853" s="13"/>
      <c r="D853" s="13"/>
      <c r="E853" s="14"/>
      <c r="F853" s="15"/>
      <c r="G853" s="689" t="s">
        <v>72</v>
      </c>
      <c r="H853" s="689"/>
      <c r="I853" s="689"/>
      <c r="J853" s="689"/>
      <c r="K853" s="689"/>
      <c r="L853" s="689"/>
      <c r="M853" s="689"/>
      <c r="N853" s="13"/>
      <c r="O853" s="13"/>
      <c r="P853" s="13"/>
      <c r="Q853" s="13"/>
      <c r="R853" s="13"/>
      <c r="S853" s="16"/>
    </row>
    <row r="854" spans="2:19" customFormat="1" ht="15.95" customHeight="1" x14ac:dyDescent="0.15">
      <c r="B854" s="17"/>
      <c r="C854" s="1"/>
      <c r="D854" s="1"/>
      <c r="E854" s="9"/>
      <c r="F854" s="7"/>
      <c r="G854" s="690"/>
      <c r="H854" s="690"/>
      <c r="I854" s="690"/>
      <c r="J854" s="690"/>
      <c r="K854" s="690"/>
      <c r="L854" s="690"/>
      <c r="M854" s="690"/>
      <c r="N854" s="1"/>
      <c r="O854" s="1"/>
      <c r="P854" s="1"/>
      <c r="Q854" s="1"/>
      <c r="R854" s="1"/>
      <c r="S854" s="18"/>
    </row>
    <row r="855" spans="2:19" customFormat="1" ht="15.95" customHeight="1" x14ac:dyDescent="0.3">
      <c r="B855" s="17"/>
      <c r="C855" s="693" t="s">
        <v>58</v>
      </c>
      <c r="D855" s="693"/>
      <c r="E855" s="693"/>
      <c r="F855" s="7"/>
      <c r="G855" s="8"/>
      <c r="H855" s="8"/>
      <c r="I855" s="8"/>
      <c r="J855" s="8"/>
      <c r="K855" s="8"/>
      <c r="L855" s="8"/>
      <c r="M855" s="8"/>
      <c r="N855" s="1"/>
      <c r="O855" s="1"/>
      <c r="P855" s="1"/>
      <c r="Q855" s="1"/>
      <c r="R855" s="1"/>
      <c r="S855" s="18"/>
    </row>
    <row r="856" spans="2:19" customFormat="1" ht="15.95" customHeight="1" x14ac:dyDescent="0.3">
      <c r="B856" s="17"/>
      <c r="C856" s="11"/>
      <c r="D856" s="11"/>
      <c r="E856" s="11"/>
      <c r="F856" s="7"/>
      <c r="G856" s="8"/>
      <c r="H856" s="8"/>
      <c r="I856" s="8"/>
      <c r="J856" s="8"/>
      <c r="K856" s="8"/>
      <c r="L856" s="8"/>
      <c r="M856" s="8"/>
      <c r="N856" s="1"/>
      <c r="O856" s="1"/>
      <c r="P856" s="1"/>
      <c r="Q856" s="1"/>
      <c r="R856" s="1"/>
      <c r="S856" s="18"/>
    </row>
    <row r="857" spans="2:19" customFormat="1" ht="15.95" customHeight="1" x14ac:dyDescent="0.15">
      <c r="B857" s="17"/>
      <c r="C857" s="693" t="s">
        <v>36</v>
      </c>
      <c r="D857" s="693"/>
      <c r="E857" s="693"/>
      <c r="F857" s="1"/>
      <c r="G857" s="1"/>
      <c r="H857" s="4"/>
      <c r="I857" s="4"/>
      <c r="J857" s="1"/>
      <c r="K857" s="1"/>
      <c r="L857" s="1"/>
      <c r="M857" s="1"/>
      <c r="N857" s="1"/>
      <c r="O857" s="1"/>
      <c r="P857" s="10" t="s">
        <v>214</v>
      </c>
      <c r="Q857" s="691" t="s">
        <v>71</v>
      </c>
      <c r="R857" s="691"/>
      <c r="S857" s="18"/>
    </row>
    <row r="858" spans="2:19" customFormat="1" ht="15.95" customHeight="1" x14ac:dyDescent="0.15">
      <c r="B858" s="19"/>
      <c r="C858" s="2"/>
      <c r="D858" s="2"/>
      <c r="E858" s="2"/>
      <c r="F858" s="2"/>
      <c r="G858" s="727"/>
      <c r="H858" s="699"/>
      <c r="I858" s="699"/>
      <c r="J858" s="699"/>
      <c r="K858" s="699"/>
      <c r="L858" s="1"/>
      <c r="M858" s="694"/>
      <c r="N858" s="694"/>
      <c r="O858" s="694"/>
      <c r="P858" s="1"/>
      <c r="Q858" s="1"/>
      <c r="R858" s="1"/>
      <c r="S858" s="18"/>
    </row>
    <row r="859" spans="2:19" customFormat="1" ht="15.95" customHeight="1" x14ac:dyDescent="0.15">
      <c r="B859" s="663" t="s">
        <v>63</v>
      </c>
      <c r="C859" s="695"/>
      <c r="D859" s="698" t="s">
        <v>64</v>
      </c>
      <c r="E859" s="695"/>
      <c r="F859" s="685" t="s">
        <v>65</v>
      </c>
      <c r="G859" s="700"/>
      <c r="H859" s="703" t="s">
        <v>66</v>
      </c>
      <c r="I859" s="704"/>
      <c r="J859" s="664" t="s">
        <v>61</v>
      </c>
      <c r="K859" s="685" t="s">
        <v>67</v>
      </c>
      <c r="L859" s="686"/>
      <c r="M859" s="685" t="s">
        <v>68</v>
      </c>
      <c r="N859" s="686"/>
      <c r="O859" s="685" t="s">
        <v>69</v>
      </c>
      <c r="P859" s="707"/>
      <c r="Q859" s="686"/>
      <c r="R859" s="685" t="s">
        <v>62</v>
      </c>
      <c r="S859" s="687"/>
    </row>
    <row r="860" spans="2:19" customFormat="1" ht="15.95" customHeight="1" x14ac:dyDescent="0.15">
      <c r="B860" s="696"/>
      <c r="C860" s="697"/>
      <c r="D860" s="699"/>
      <c r="E860" s="697"/>
      <c r="F860" s="701"/>
      <c r="G860" s="702"/>
      <c r="H860" s="705"/>
      <c r="I860" s="706"/>
      <c r="J860" s="637"/>
      <c r="K860" s="623"/>
      <c r="L860" s="677"/>
      <c r="M860" s="623"/>
      <c r="N860" s="677"/>
      <c r="O860" s="623"/>
      <c r="P860" s="708"/>
      <c r="Q860" s="677"/>
      <c r="R860" s="623"/>
      <c r="S860" s="688"/>
    </row>
    <row r="861" spans="2:19" customFormat="1" ht="15.95" customHeight="1" x14ac:dyDescent="0.15">
      <c r="B861" s="630"/>
      <c r="C861" s="631"/>
      <c r="D861" s="632"/>
      <c r="E861" s="631"/>
      <c r="F861" s="628"/>
      <c r="G861" s="633"/>
      <c r="H861" s="634"/>
      <c r="I861" s="635"/>
      <c r="J861" s="20"/>
      <c r="K861" s="616"/>
      <c r="L861" s="617"/>
      <c r="M861" s="616"/>
      <c r="N861" s="617"/>
      <c r="O861" s="625"/>
      <c r="P861" s="626"/>
      <c r="Q861" s="627"/>
      <c r="R861" s="628"/>
      <c r="S861" s="629"/>
    </row>
    <row r="862" spans="2:19" customFormat="1" ht="15.95" customHeight="1" x14ac:dyDescent="0.15">
      <c r="B862" s="636" t="s">
        <v>210</v>
      </c>
      <c r="C862" s="637"/>
      <c r="D862" s="676"/>
      <c r="E862" s="637"/>
      <c r="F862" s="623"/>
      <c r="G862" s="677"/>
      <c r="H862" s="678"/>
      <c r="I862" s="679"/>
      <c r="J862" s="21" t="s">
        <v>73</v>
      </c>
      <c r="K862" s="671"/>
      <c r="L862" s="672"/>
      <c r="M862" s="671">
        <f>ROUNDDOWN(H862*K862,0)</f>
        <v>0</v>
      </c>
      <c r="N862" s="672"/>
      <c r="O862" s="680"/>
      <c r="P862" s="674"/>
      <c r="Q862" s="675"/>
      <c r="R862" s="623"/>
      <c r="S862" s="624"/>
    </row>
    <row r="863" spans="2:19" customFormat="1" ht="15.95" customHeight="1" x14ac:dyDescent="0.15">
      <c r="B863" s="630"/>
      <c r="C863" s="631"/>
      <c r="D863" s="632"/>
      <c r="E863" s="631"/>
      <c r="F863" s="628"/>
      <c r="G863" s="633"/>
      <c r="H863" s="634"/>
      <c r="I863" s="635"/>
      <c r="J863" s="20"/>
      <c r="K863" s="616"/>
      <c r="L863" s="617"/>
      <c r="M863" s="616"/>
      <c r="N863" s="617"/>
      <c r="O863" s="625"/>
      <c r="P863" s="626"/>
      <c r="Q863" s="627"/>
      <c r="R863" s="628"/>
      <c r="S863" s="629"/>
    </row>
    <row r="864" spans="2:19" customFormat="1" ht="15.95" customHeight="1" x14ac:dyDescent="0.15">
      <c r="B864" s="636" t="s">
        <v>30</v>
      </c>
      <c r="C864" s="637"/>
      <c r="D864" s="676"/>
      <c r="E864" s="637"/>
      <c r="F864" s="623"/>
      <c r="G864" s="677"/>
      <c r="H864" s="678"/>
      <c r="I864" s="679"/>
      <c r="J864" s="21" t="s">
        <v>35</v>
      </c>
      <c r="K864" s="671"/>
      <c r="L864" s="672"/>
      <c r="M864" s="671">
        <f>ROUNDDOWN(H864*K864,0)</f>
        <v>0</v>
      </c>
      <c r="N864" s="672"/>
      <c r="O864" s="680"/>
      <c r="P864" s="674"/>
      <c r="Q864" s="675"/>
      <c r="R864" s="623"/>
      <c r="S864" s="624"/>
    </row>
    <row r="865" spans="2:19" customFormat="1" ht="15.95" customHeight="1" x14ac:dyDescent="0.15">
      <c r="B865" s="663"/>
      <c r="C865" s="664"/>
      <c r="D865" s="632"/>
      <c r="E865" s="631"/>
      <c r="F865" s="665"/>
      <c r="G865" s="664"/>
      <c r="H865" s="728"/>
      <c r="I865" s="729"/>
      <c r="J865" s="20"/>
      <c r="K865" s="658"/>
      <c r="L865" s="659"/>
      <c r="M865" s="658"/>
      <c r="N865" s="659"/>
      <c r="O865" s="660"/>
      <c r="P865" s="661"/>
      <c r="Q865" s="662"/>
      <c r="R865" s="665"/>
      <c r="S865" s="713"/>
    </row>
    <row r="866" spans="2:19" customFormat="1" ht="15.95" customHeight="1" x14ac:dyDescent="0.15">
      <c r="B866" s="636" t="s">
        <v>31</v>
      </c>
      <c r="C866" s="637"/>
      <c r="D866" s="676"/>
      <c r="E866" s="637"/>
      <c r="F866" s="638"/>
      <c r="G866" s="637"/>
      <c r="H866" s="639"/>
      <c r="I866" s="640"/>
      <c r="J866" s="21" t="s">
        <v>35</v>
      </c>
      <c r="K866" s="618"/>
      <c r="L866" s="619"/>
      <c r="M866" s="671">
        <f>ROUNDDOWN(H866*K866,0)</f>
        <v>0</v>
      </c>
      <c r="N866" s="672"/>
      <c r="O866" s="620"/>
      <c r="P866" s="621"/>
      <c r="Q866" s="622"/>
      <c r="R866" s="638"/>
      <c r="S866" s="714"/>
    </row>
    <row r="867" spans="2:19" customFormat="1" ht="15.95" customHeight="1" x14ac:dyDescent="0.15">
      <c r="B867" s="663"/>
      <c r="C867" s="664"/>
      <c r="D867" s="665"/>
      <c r="E867" s="664"/>
      <c r="F867" s="665"/>
      <c r="G867" s="664"/>
      <c r="H867" s="728"/>
      <c r="I867" s="729"/>
      <c r="J867" s="20"/>
      <c r="K867" s="658"/>
      <c r="L867" s="659"/>
      <c r="M867" s="658"/>
      <c r="N867" s="659"/>
      <c r="O867" s="660"/>
      <c r="P867" s="661"/>
      <c r="Q867" s="662"/>
      <c r="R867" s="665"/>
      <c r="S867" s="713"/>
    </row>
    <row r="868" spans="2:19" customFormat="1" ht="15.95" customHeight="1" x14ac:dyDescent="0.15">
      <c r="B868" s="636" t="s">
        <v>32</v>
      </c>
      <c r="C868" s="637"/>
      <c r="D868" s="676"/>
      <c r="E868" s="637"/>
      <c r="F868" s="638"/>
      <c r="G868" s="637"/>
      <c r="H868" s="639"/>
      <c r="I868" s="640"/>
      <c r="J868" s="21" t="s">
        <v>35</v>
      </c>
      <c r="K868" s="618"/>
      <c r="L868" s="619"/>
      <c r="M868" s="671">
        <f>ROUNDDOWN(H868*K868,0)</f>
        <v>0</v>
      </c>
      <c r="N868" s="672"/>
      <c r="O868" s="620"/>
      <c r="P868" s="621"/>
      <c r="Q868" s="622"/>
      <c r="R868" s="638"/>
      <c r="S868" s="714"/>
    </row>
    <row r="869" spans="2:19" customFormat="1" ht="15.95" customHeight="1" x14ac:dyDescent="0.15">
      <c r="B869" s="630"/>
      <c r="C869" s="631"/>
      <c r="D869" s="632"/>
      <c r="E869" s="631"/>
      <c r="F869" s="628"/>
      <c r="G869" s="633"/>
      <c r="H869" s="634"/>
      <c r="I869" s="635"/>
      <c r="J869" s="20"/>
      <c r="K869" s="616"/>
      <c r="L869" s="617"/>
      <c r="M869" s="616"/>
      <c r="N869" s="617"/>
      <c r="O869" s="625"/>
      <c r="P869" s="626"/>
      <c r="Q869" s="627"/>
      <c r="R869" s="628"/>
      <c r="S869" s="629"/>
    </row>
    <row r="870" spans="2:19" customFormat="1" ht="15.95" customHeight="1" x14ac:dyDescent="0.15">
      <c r="B870" s="636" t="s">
        <v>33</v>
      </c>
      <c r="C870" s="637"/>
      <c r="D870" s="676"/>
      <c r="E870" s="637"/>
      <c r="F870" s="623"/>
      <c r="G870" s="677"/>
      <c r="H870" s="678"/>
      <c r="I870" s="679"/>
      <c r="J870" s="21" t="s">
        <v>74</v>
      </c>
      <c r="K870" s="671"/>
      <c r="L870" s="672"/>
      <c r="M870" s="671">
        <f>ROUNDDOWN(H870*K870,0)</f>
        <v>0</v>
      </c>
      <c r="N870" s="672"/>
      <c r="O870" s="680"/>
      <c r="P870" s="674"/>
      <c r="Q870" s="675"/>
      <c r="R870" s="623"/>
      <c r="S870" s="624"/>
    </row>
    <row r="871" spans="2:19" customFormat="1" ht="15.95" customHeight="1" x14ac:dyDescent="0.15">
      <c r="B871" s="663"/>
      <c r="C871" s="664"/>
      <c r="D871" s="632"/>
      <c r="E871" s="631"/>
      <c r="F871" s="665"/>
      <c r="G871" s="664"/>
      <c r="H871" s="666"/>
      <c r="I871" s="667"/>
      <c r="J871" s="20"/>
      <c r="K871" s="658"/>
      <c r="L871" s="659"/>
      <c r="M871" s="658"/>
      <c r="N871" s="659"/>
      <c r="O871" s="660"/>
      <c r="P871" s="661"/>
      <c r="Q871" s="662"/>
      <c r="R871" s="665"/>
      <c r="S871" s="713"/>
    </row>
    <row r="872" spans="2:19" customFormat="1" ht="15.95" customHeight="1" x14ac:dyDescent="0.15">
      <c r="B872" s="636" t="s">
        <v>34</v>
      </c>
      <c r="C872" s="637"/>
      <c r="D872" s="676"/>
      <c r="E872" s="637"/>
      <c r="F872" s="638"/>
      <c r="G872" s="637"/>
      <c r="H872" s="639"/>
      <c r="I872" s="640"/>
      <c r="J872" s="21"/>
      <c r="K872" s="618"/>
      <c r="L872" s="619"/>
      <c r="M872" s="671">
        <f>M862+M864+M866+M868+M870</f>
        <v>0</v>
      </c>
      <c r="N872" s="672"/>
      <c r="O872" s="680"/>
      <c r="P872" s="674"/>
      <c r="Q872" s="675"/>
      <c r="R872" s="638"/>
      <c r="S872" s="714"/>
    </row>
    <row r="873" spans="2:19" customFormat="1" ht="15.95" customHeight="1" x14ac:dyDescent="0.15">
      <c r="B873" s="663"/>
      <c r="C873" s="664"/>
      <c r="D873" s="665"/>
      <c r="E873" s="664"/>
      <c r="F873" s="665"/>
      <c r="G873" s="664"/>
      <c r="H873" s="666"/>
      <c r="I873" s="667"/>
      <c r="J873" s="20"/>
      <c r="K873" s="658"/>
      <c r="L873" s="659"/>
      <c r="M873" s="658"/>
      <c r="N873" s="659"/>
      <c r="O873" s="660"/>
      <c r="P873" s="661"/>
      <c r="Q873" s="662"/>
      <c r="R873" s="665"/>
      <c r="S873" s="713"/>
    </row>
    <row r="874" spans="2:19" customFormat="1" ht="15.95" customHeight="1" x14ac:dyDescent="0.15">
      <c r="B874" s="636"/>
      <c r="C874" s="637"/>
      <c r="D874" s="676"/>
      <c r="E874" s="637"/>
      <c r="F874" s="638"/>
      <c r="G874" s="637"/>
      <c r="H874" s="639"/>
      <c r="I874" s="640"/>
      <c r="J874" s="21"/>
      <c r="K874" s="618"/>
      <c r="L874" s="619"/>
      <c r="M874" s="671">
        <f>ROUNDDOWN(H874*K874,0)</f>
        <v>0</v>
      </c>
      <c r="N874" s="672"/>
      <c r="O874" s="620"/>
      <c r="P874" s="621"/>
      <c r="Q874" s="622"/>
      <c r="R874" s="638"/>
      <c r="S874" s="714"/>
    </row>
    <row r="875" spans="2:19" customFormat="1" ht="15.95" customHeight="1" x14ac:dyDescent="0.15">
      <c r="B875" s="663"/>
      <c r="C875" s="664"/>
      <c r="D875" s="665"/>
      <c r="E875" s="664"/>
      <c r="F875" s="665"/>
      <c r="G875" s="664"/>
      <c r="H875" s="666"/>
      <c r="I875" s="667"/>
      <c r="J875" s="20"/>
      <c r="K875" s="658"/>
      <c r="L875" s="659"/>
      <c r="M875" s="711"/>
      <c r="N875" s="712"/>
      <c r="O875" s="681"/>
      <c r="P875" s="682"/>
      <c r="Q875" s="683"/>
      <c r="R875" s="628"/>
      <c r="S875" s="629"/>
    </row>
    <row r="876" spans="2:19" customFormat="1" ht="15.95" customHeight="1" x14ac:dyDescent="0.15">
      <c r="B876" s="636"/>
      <c r="C876" s="637"/>
      <c r="D876" s="638"/>
      <c r="E876" s="637"/>
      <c r="F876" s="638"/>
      <c r="G876" s="637"/>
      <c r="H876" s="639"/>
      <c r="I876" s="640"/>
      <c r="J876" s="21"/>
      <c r="K876" s="618"/>
      <c r="L876" s="619"/>
      <c r="M876" s="671">
        <f>ROUNDDOWN(H876*K876,0)</f>
        <v>0</v>
      </c>
      <c r="N876" s="672"/>
      <c r="O876" s="668"/>
      <c r="P876" s="669"/>
      <c r="Q876" s="670"/>
      <c r="R876" s="623"/>
      <c r="S876" s="624"/>
    </row>
    <row r="877" spans="2:19" customFormat="1" ht="15.95" customHeight="1" x14ac:dyDescent="0.15">
      <c r="B877" s="663"/>
      <c r="C877" s="664"/>
      <c r="D877" s="665"/>
      <c r="E877" s="664"/>
      <c r="F877" s="665"/>
      <c r="G877" s="664"/>
      <c r="H877" s="666"/>
      <c r="I877" s="667"/>
      <c r="J877" s="20"/>
      <c r="K877" s="658"/>
      <c r="L877" s="659"/>
      <c r="M877" s="658"/>
      <c r="N877" s="659"/>
      <c r="O877" s="681"/>
      <c r="P877" s="682"/>
      <c r="Q877" s="683"/>
      <c r="R877" s="628"/>
      <c r="S877" s="629"/>
    </row>
    <row r="878" spans="2:19" customFormat="1" ht="15.95" customHeight="1" x14ac:dyDescent="0.15">
      <c r="B878" s="636"/>
      <c r="C878" s="637"/>
      <c r="D878" s="638"/>
      <c r="E878" s="637"/>
      <c r="F878" s="638"/>
      <c r="G878" s="637"/>
      <c r="H878" s="639"/>
      <c r="I878" s="640"/>
      <c r="J878" s="21"/>
      <c r="K878" s="618"/>
      <c r="L878" s="619"/>
      <c r="M878" s="671">
        <f>ROUNDDOWN(H878*K878,0)</f>
        <v>0</v>
      </c>
      <c r="N878" s="672"/>
      <c r="O878" s="668"/>
      <c r="P878" s="669"/>
      <c r="Q878" s="670"/>
      <c r="R878" s="623"/>
      <c r="S878" s="624"/>
    </row>
    <row r="879" spans="2:19" customFormat="1" ht="15.95" customHeight="1" x14ac:dyDescent="0.15">
      <c r="B879" s="630"/>
      <c r="C879" s="631"/>
      <c r="D879" s="632"/>
      <c r="E879" s="631"/>
      <c r="F879" s="628"/>
      <c r="G879" s="633"/>
      <c r="H879" s="634"/>
      <c r="I879" s="635"/>
      <c r="J879" s="20"/>
      <c r="K879" s="616"/>
      <c r="L879" s="617"/>
      <c r="M879" s="616"/>
      <c r="N879" s="617"/>
      <c r="O879" s="625"/>
      <c r="P879" s="626"/>
      <c r="Q879" s="627"/>
      <c r="R879" s="628"/>
      <c r="S879" s="629"/>
    </row>
    <row r="880" spans="2:19" customFormat="1" ht="15.95" customHeight="1" x14ac:dyDescent="0.15">
      <c r="B880" s="636"/>
      <c r="C880" s="637"/>
      <c r="D880" s="676"/>
      <c r="E880" s="637"/>
      <c r="F880" s="623"/>
      <c r="G880" s="677"/>
      <c r="H880" s="678"/>
      <c r="I880" s="679"/>
      <c r="J880" s="21"/>
      <c r="K880" s="671"/>
      <c r="L880" s="672"/>
      <c r="M880" s="671"/>
      <c r="N880" s="672"/>
      <c r="O880" s="673"/>
      <c r="P880" s="674"/>
      <c r="Q880" s="675"/>
      <c r="R880" s="623"/>
      <c r="S880" s="624"/>
    </row>
    <row r="881" spans="2:19" customFormat="1" ht="15.95" customHeight="1" x14ac:dyDescent="0.15">
      <c r="B881" s="663"/>
      <c r="C881" s="664"/>
      <c r="D881" s="665"/>
      <c r="E881" s="664"/>
      <c r="F881" s="665"/>
      <c r="G881" s="664"/>
      <c r="H881" s="666"/>
      <c r="I881" s="667"/>
      <c r="J881" s="20"/>
      <c r="K881" s="658"/>
      <c r="L881" s="659"/>
      <c r="M881" s="658"/>
      <c r="N881" s="659"/>
      <c r="O881" s="660"/>
      <c r="P881" s="661"/>
      <c r="Q881" s="662"/>
      <c r="R881" s="628"/>
      <c r="S881" s="629"/>
    </row>
    <row r="882" spans="2:19" customFormat="1" ht="15.95" customHeight="1" x14ac:dyDescent="0.15">
      <c r="B882" s="636"/>
      <c r="C882" s="637"/>
      <c r="D882" s="638"/>
      <c r="E882" s="637"/>
      <c r="F882" s="638"/>
      <c r="G882" s="637"/>
      <c r="H882" s="639"/>
      <c r="I882" s="640"/>
      <c r="J882" s="21"/>
      <c r="K882" s="618"/>
      <c r="L882" s="619"/>
      <c r="M882" s="709"/>
      <c r="N882" s="710"/>
      <c r="O882" s="620"/>
      <c r="P882" s="621"/>
      <c r="Q882" s="622"/>
      <c r="R882" s="623"/>
      <c r="S882" s="624"/>
    </row>
    <row r="883" spans="2:19" customFormat="1" ht="15.95" customHeight="1" x14ac:dyDescent="0.15">
      <c r="B883" s="630"/>
      <c r="C883" s="631"/>
      <c r="D883" s="632"/>
      <c r="E883" s="631"/>
      <c r="F883" s="628"/>
      <c r="G883" s="633"/>
      <c r="H883" s="634"/>
      <c r="I883" s="635"/>
      <c r="J883" s="20"/>
      <c r="K883" s="616"/>
      <c r="L883" s="617"/>
      <c r="M883" s="616"/>
      <c r="N883" s="617"/>
      <c r="O883" s="625"/>
      <c r="P883" s="626"/>
      <c r="Q883" s="627"/>
      <c r="R883" s="628"/>
      <c r="S883" s="629"/>
    </row>
    <row r="884" spans="2:19" customFormat="1" ht="15.95" customHeight="1" thickBot="1" x14ac:dyDescent="0.2">
      <c r="B884" s="652"/>
      <c r="C884" s="653"/>
      <c r="D884" s="654"/>
      <c r="E884" s="653"/>
      <c r="F884" s="650"/>
      <c r="G884" s="655"/>
      <c r="H884" s="656"/>
      <c r="I884" s="657"/>
      <c r="J884" s="22"/>
      <c r="K884" s="643"/>
      <c r="L884" s="644"/>
      <c r="M884" s="645"/>
      <c r="N884" s="646"/>
      <c r="O884" s="647"/>
      <c r="P884" s="648"/>
      <c r="Q884" s="649"/>
      <c r="R884" s="650"/>
      <c r="S884" s="651"/>
    </row>
    <row r="885" spans="2:19" customFormat="1" ht="9.9499999999999993" customHeight="1" x14ac:dyDescent="0.15">
      <c r="H885" s="5"/>
      <c r="I885" s="5"/>
    </row>
    <row r="886" spans="2:19" customFormat="1" x14ac:dyDescent="0.15">
      <c r="C886" s="641" t="s">
        <v>29</v>
      </c>
      <c r="D886" s="641"/>
      <c r="E886" s="6"/>
      <c r="F886" s="3"/>
      <c r="H886" s="5"/>
      <c r="I886" s="5"/>
      <c r="P886" s="642" t="s">
        <v>70</v>
      </c>
      <c r="Q886" s="642"/>
      <c r="R886" s="642"/>
      <c r="S886" s="642"/>
    </row>
  </sheetData>
  <mergeCells count="5434">
    <mergeCell ref="C886:D886"/>
    <mergeCell ref="P886:S886"/>
    <mergeCell ref="K884:L884"/>
    <mergeCell ref="M884:N884"/>
    <mergeCell ref="O884:Q884"/>
    <mergeCell ref="R884:S884"/>
    <mergeCell ref="B884:C884"/>
    <mergeCell ref="D884:E884"/>
    <mergeCell ref="F884:G884"/>
    <mergeCell ref="H884:I884"/>
    <mergeCell ref="B882:C882"/>
    <mergeCell ref="D882:E882"/>
    <mergeCell ref="F882:G882"/>
    <mergeCell ref="H882:I882"/>
    <mergeCell ref="B883:C883"/>
    <mergeCell ref="D883:E883"/>
    <mergeCell ref="F883:G883"/>
    <mergeCell ref="H883:I883"/>
    <mergeCell ref="O882:Q882"/>
    <mergeCell ref="R882:S882"/>
    <mergeCell ref="O883:Q883"/>
    <mergeCell ref="R883:S883"/>
    <mergeCell ref="K883:L883"/>
    <mergeCell ref="M883:N883"/>
    <mergeCell ref="K882:L882"/>
    <mergeCell ref="M882:N882"/>
    <mergeCell ref="O880:Q880"/>
    <mergeCell ref="R880:S880"/>
    <mergeCell ref="K881:L881"/>
    <mergeCell ref="M881:N881"/>
    <mergeCell ref="B881:C881"/>
    <mergeCell ref="D881:E881"/>
    <mergeCell ref="F881:G881"/>
    <mergeCell ref="H881:I881"/>
    <mergeCell ref="O881:Q881"/>
    <mergeCell ref="R881:S881"/>
    <mergeCell ref="B880:C880"/>
    <mergeCell ref="D880:E880"/>
    <mergeCell ref="F880:G880"/>
    <mergeCell ref="H880:I880"/>
    <mergeCell ref="K880:L880"/>
    <mergeCell ref="M880:N880"/>
    <mergeCell ref="O878:Q878"/>
    <mergeCell ref="R878:S878"/>
    <mergeCell ref="B879:C879"/>
    <mergeCell ref="D879:E879"/>
    <mergeCell ref="F879:G879"/>
    <mergeCell ref="H879:I879"/>
    <mergeCell ref="K879:L879"/>
    <mergeCell ref="M879:N879"/>
    <mergeCell ref="O879:Q879"/>
    <mergeCell ref="R879:S879"/>
    <mergeCell ref="B878:C878"/>
    <mergeCell ref="D878:E878"/>
    <mergeCell ref="F878:G878"/>
    <mergeCell ref="H878:I878"/>
    <mergeCell ref="K878:L878"/>
    <mergeCell ref="M878:N878"/>
    <mergeCell ref="O876:Q876"/>
    <mergeCell ref="R876:S876"/>
    <mergeCell ref="B877:C877"/>
    <mergeCell ref="D877:E877"/>
    <mergeCell ref="F877:G877"/>
    <mergeCell ref="H877:I877"/>
    <mergeCell ref="K877:L877"/>
    <mergeCell ref="M877:N877"/>
    <mergeCell ref="O877:Q877"/>
    <mergeCell ref="R877:S877"/>
    <mergeCell ref="B876:C876"/>
    <mergeCell ref="D876:E876"/>
    <mergeCell ref="F876:G876"/>
    <mergeCell ref="H876:I876"/>
    <mergeCell ref="K876:L876"/>
    <mergeCell ref="M876:N876"/>
    <mergeCell ref="O874:Q874"/>
    <mergeCell ref="R874:S874"/>
    <mergeCell ref="B875:C875"/>
    <mergeCell ref="D875:E875"/>
    <mergeCell ref="F875:G875"/>
    <mergeCell ref="H875:I875"/>
    <mergeCell ref="K875:L875"/>
    <mergeCell ref="M875:N875"/>
    <mergeCell ref="O875:Q875"/>
    <mergeCell ref="R875:S875"/>
    <mergeCell ref="B874:C874"/>
    <mergeCell ref="D874:E874"/>
    <mergeCell ref="F874:G874"/>
    <mergeCell ref="H874:I874"/>
    <mergeCell ref="K874:L874"/>
    <mergeCell ref="M874:N874"/>
    <mergeCell ref="O872:Q872"/>
    <mergeCell ref="R872:S872"/>
    <mergeCell ref="B873:C873"/>
    <mergeCell ref="D873:E873"/>
    <mergeCell ref="F873:G873"/>
    <mergeCell ref="H873:I873"/>
    <mergeCell ref="K873:L873"/>
    <mergeCell ref="M873:N873"/>
    <mergeCell ref="O873:Q873"/>
    <mergeCell ref="R873:S873"/>
    <mergeCell ref="B872:C872"/>
    <mergeCell ref="D872:E872"/>
    <mergeCell ref="F872:G872"/>
    <mergeCell ref="H872:I872"/>
    <mergeCell ref="K872:L872"/>
    <mergeCell ref="M872:N872"/>
    <mergeCell ref="O870:Q870"/>
    <mergeCell ref="R870:S870"/>
    <mergeCell ref="B871:C871"/>
    <mergeCell ref="D871:E871"/>
    <mergeCell ref="F871:G871"/>
    <mergeCell ref="H871:I871"/>
    <mergeCell ref="K871:L871"/>
    <mergeCell ref="M871:N871"/>
    <mergeCell ref="O871:Q871"/>
    <mergeCell ref="R871:S871"/>
    <mergeCell ref="B870:C870"/>
    <mergeCell ref="D870:E870"/>
    <mergeCell ref="F870:G870"/>
    <mergeCell ref="H870:I870"/>
    <mergeCell ref="K870:L870"/>
    <mergeCell ref="M870:N870"/>
    <mergeCell ref="O868:Q868"/>
    <mergeCell ref="R868:S868"/>
    <mergeCell ref="B869:C869"/>
    <mergeCell ref="D869:E869"/>
    <mergeCell ref="F869:G869"/>
    <mergeCell ref="H869:I869"/>
    <mergeCell ref="K869:L869"/>
    <mergeCell ref="M869:N869"/>
    <mergeCell ref="O869:Q869"/>
    <mergeCell ref="R869:S869"/>
    <mergeCell ref="B868:C868"/>
    <mergeCell ref="D868:E868"/>
    <mergeCell ref="F868:G868"/>
    <mergeCell ref="H868:I868"/>
    <mergeCell ref="K868:L868"/>
    <mergeCell ref="M868:N868"/>
    <mergeCell ref="O866:Q866"/>
    <mergeCell ref="R866:S866"/>
    <mergeCell ref="B867:C867"/>
    <mergeCell ref="D867:E867"/>
    <mergeCell ref="F867:G867"/>
    <mergeCell ref="H867:I867"/>
    <mergeCell ref="K867:L867"/>
    <mergeCell ref="M867:N867"/>
    <mergeCell ref="O867:Q867"/>
    <mergeCell ref="R867:S867"/>
    <mergeCell ref="B866:C866"/>
    <mergeCell ref="D866:E866"/>
    <mergeCell ref="F866:G866"/>
    <mergeCell ref="H866:I866"/>
    <mergeCell ref="K866:L866"/>
    <mergeCell ref="M866:N866"/>
    <mergeCell ref="O865:Q865"/>
    <mergeCell ref="R865:S865"/>
    <mergeCell ref="B865:C865"/>
    <mergeCell ref="D865:E865"/>
    <mergeCell ref="F865:G865"/>
    <mergeCell ref="H865:I865"/>
    <mergeCell ref="K865:L865"/>
    <mergeCell ref="M865:N865"/>
    <mergeCell ref="K864:L864"/>
    <mergeCell ref="M864:N864"/>
    <mergeCell ref="O864:Q864"/>
    <mergeCell ref="R864:S864"/>
    <mergeCell ref="B864:C864"/>
    <mergeCell ref="D864:E864"/>
    <mergeCell ref="F864:G864"/>
    <mergeCell ref="H864:I864"/>
    <mergeCell ref="O863:Q863"/>
    <mergeCell ref="B863:C863"/>
    <mergeCell ref="D863:E863"/>
    <mergeCell ref="F863:G863"/>
    <mergeCell ref="H863:I863"/>
    <mergeCell ref="K863:L863"/>
    <mergeCell ref="M863:N863"/>
    <mergeCell ref="R863:S863"/>
    <mergeCell ref="K862:L862"/>
    <mergeCell ref="K861:L861"/>
    <mergeCell ref="M861:N861"/>
    <mergeCell ref="O861:Q861"/>
    <mergeCell ref="R861:S861"/>
    <mergeCell ref="M862:N862"/>
    <mergeCell ref="O862:Q862"/>
    <mergeCell ref="R862:S862"/>
    <mergeCell ref="B861:C861"/>
    <mergeCell ref="D861:E861"/>
    <mergeCell ref="F861:G861"/>
    <mergeCell ref="H861:I861"/>
    <mergeCell ref="B862:C862"/>
    <mergeCell ref="D862:E862"/>
    <mergeCell ref="F862:G862"/>
    <mergeCell ref="H862:I862"/>
    <mergeCell ref="C855:E855"/>
    <mergeCell ref="J859:J860"/>
    <mergeCell ref="H859:I860"/>
    <mergeCell ref="K859:L860"/>
    <mergeCell ref="C852:D852"/>
    <mergeCell ref="P852:S852"/>
    <mergeCell ref="B859:C860"/>
    <mergeCell ref="D859:E860"/>
    <mergeCell ref="F859:G860"/>
    <mergeCell ref="C857:E857"/>
    <mergeCell ref="O859:Q860"/>
    <mergeCell ref="H849:I849"/>
    <mergeCell ref="K849:L849"/>
    <mergeCell ref="G853:M854"/>
    <mergeCell ref="M849:N849"/>
    <mergeCell ref="M850:N850"/>
    <mergeCell ref="Q857:R857"/>
    <mergeCell ref="G858:K858"/>
    <mergeCell ref="M858:O858"/>
    <mergeCell ref="R859:S860"/>
    <mergeCell ref="B849:C849"/>
    <mergeCell ref="D849:E849"/>
    <mergeCell ref="K850:L850"/>
    <mergeCell ref="B850:C850"/>
    <mergeCell ref="D850:E850"/>
    <mergeCell ref="F850:G850"/>
    <mergeCell ref="H850:I850"/>
    <mergeCell ref="F849:G849"/>
    <mergeCell ref="M859:N860"/>
    <mergeCell ref="B848:C848"/>
    <mergeCell ref="D848:E848"/>
    <mergeCell ref="F848:G848"/>
    <mergeCell ref="H848:I848"/>
    <mergeCell ref="R848:S848"/>
    <mergeCell ref="O850:Q850"/>
    <mergeCell ref="R850:S850"/>
    <mergeCell ref="O849:Q849"/>
    <mergeCell ref="R849:S849"/>
    <mergeCell ref="O848:Q848"/>
    <mergeCell ref="K848:L848"/>
    <mergeCell ref="M848:N848"/>
    <mergeCell ref="O847:Q847"/>
    <mergeCell ref="R847:S847"/>
    <mergeCell ref="K847:L847"/>
    <mergeCell ref="M847:N847"/>
    <mergeCell ref="O846:Q846"/>
    <mergeCell ref="R846:S846"/>
    <mergeCell ref="B847:C847"/>
    <mergeCell ref="D847:E847"/>
    <mergeCell ref="F847:G847"/>
    <mergeCell ref="H847:I847"/>
    <mergeCell ref="B846:C846"/>
    <mergeCell ref="D846:E846"/>
    <mergeCell ref="F846:G846"/>
    <mergeCell ref="H846:I846"/>
    <mergeCell ref="K846:L846"/>
    <mergeCell ref="M846:N846"/>
    <mergeCell ref="O844:Q844"/>
    <mergeCell ref="R844:S844"/>
    <mergeCell ref="B845:C845"/>
    <mergeCell ref="D845:E845"/>
    <mergeCell ref="F845:G845"/>
    <mergeCell ref="H845:I845"/>
    <mergeCell ref="K845:L845"/>
    <mergeCell ref="M845:N845"/>
    <mergeCell ref="O845:Q845"/>
    <mergeCell ref="R845:S845"/>
    <mergeCell ref="B844:C844"/>
    <mergeCell ref="D844:E844"/>
    <mergeCell ref="F844:G844"/>
    <mergeCell ref="H844:I844"/>
    <mergeCell ref="K844:L844"/>
    <mergeCell ref="M844:N844"/>
    <mergeCell ref="O842:Q842"/>
    <mergeCell ref="R842:S842"/>
    <mergeCell ref="B843:C843"/>
    <mergeCell ref="D843:E843"/>
    <mergeCell ref="F843:G843"/>
    <mergeCell ref="H843:I843"/>
    <mergeCell ref="K843:L843"/>
    <mergeCell ref="M843:N843"/>
    <mergeCell ref="O843:Q843"/>
    <mergeCell ref="R843:S843"/>
    <mergeCell ref="B842:C842"/>
    <mergeCell ref="D842:E842"/>
    <mergeCell ref="F842:G842"/>
    <mergeCell ref="H842:I842"/>
    <mergeCell ref="K842:L842"/>
    <mergeCell ref="M842:N842"/>
    <mergeCell ref="O840:Q840"/>
    <mergeCell ref="R840:S840"/>
    <mergeCell ref="B841:C841"/>
    <mergeCell ref="D841:E841"/>
    <mergeCell ref="F841:G841"/>
    <mergeCell ref="H841:I841"/>
    <mergeCell ref="K841:L841"/>
    <mergeCell ref="M841:N841"/>
    <mergeCell ref="O841:Q841"/>
    <mergeCell ref="R841:S841"/>
    <mergeCell ref="B840:C840"/>
    <mergeCell ref="D840:E840"/>
    <mergeCell ref="F840:G840"/>
    <mergeCell ref="H840:I840"/>
    <mergeCell ref="K840:L840"/>
    <mergeCell ref="M840:N840"/>
    <mergeCell ref="O838:Q838"/>
    <mergeCell ref="R838:S838"/>
    <mergeCell ref="B839:C839"/>
    <mergeCell ref="D839:E839"/>
    <mergeCell ref="F839:G839"/>
    <mergeCell ref="H839:I839"/>
    <mergeCell ref="K839:L839"/>
    <mergeCell ref="M839:N839"/>
    <mergeCell ref="O839:Q839"/>
    <mergeCell ref="R839:S839"/>
    <mergeCell ref="B838:C838"/>
    <mergeCell ref="D838:E838"/>
    <mergeCell ref="F838:G838"/>
    <mergeCell ref="H838:I838"/>
    <mergeCell ref="K838:L838"/>
    <mergeCell ref="M838:N838"/>
    <mergeCell ref="O836:Q836"/>
    <mergeCell ref="R836:S836"/>
    <mergeCell ref="B837:C837"/>
    <mergeCell ref="D837:E837"/>
    <mergeCell ref="F837:G837"/>
    <mergeCell ref="H837:I837"/>
    <mergeCell ref="K837:L837"/>
    <mergeCell ref="M837:N837"/>
    <mergeCell ref="O837:Q837"/>
    <mergeCell ref="R837:S837"/>
    <mergeCell ref="B836:C836"/>
    <mergeCell ref="D836:E836"/>
    <mergeCell ref="F836:G836"/>
    <mergeCell ref="H836:I836"/>
    <mergeCell ref="K836:L836"/>
    <mergeCell ref="M836:N836"/>
    <mergeCell ref="O834:Q834"/>
    <mergeCell ref="R834:S834"/>
    <mergeCell ref="B835:C835"/>
    <mergeCell ref="D835:E835"/>
    <mergeCell ref="F835:G835"/>
    <mergeCell ref="H835:I835"/>
    <mergeCell ref="K835:L835"/>
    <mergeCell ref="M835:N835"/>
    <mergeCell ref="O835:Q835"/>
    <mergeCell ref="R835:S835"/>
    <mergeCell ref="B834:C834"/>
    <mergeCell ref="D834:E834"/>
    <mergeCell ref="F834:G834"/>
    <mergeCell ref="H834:I834"/>
    <mergeCell ref="K834:L834"/>
    <mergeCell ref="M834:N834"/>
    <mergeCell ref="O832:Q832"/>
    <mergeCell ref="R832:S832"/>
    <mergeCell ref="B833:C833"/>
    <mergeCell ref="D833:E833"/>
    <mergeCell ref="F833:G833"/>
    <mergeCell ref="H833:I833"/>
    <mergeCell ref="K833:L833"/>
    <mergeCell ref="M833:N833"/>
    <mergeCell ref="O833:Q833"/>
    <mergeCell ref="R833:S833"/>
    <mergeCell ref="B832:C832"/>
    <mergeCell ref="D832:E832"/>
    <mergeCell ref="F832:G832"/>
    <mergeCell ref="H832:I832"/>
    <mergeCell ref="K832:L832"/>
    <mergeCell ref="M832:N832"/>
    <mergeCell ref="B831:C831"/>
    <mergeCell ref="D831:E831"/>
    <mergeCell ref="F831:G831"/>
    <mergeCell ref="H831:I831"/>
    <mergeCell ref="O831:Q831"/>
    <mergeCell ref="R831:S831"/>
    <mergeCell ref="K831:L831"/>
    <mergeCell ref="M831:N831"/>
    <mergeCell ref="R829:S829"/>
    <mergeCell ref="H829:I829"/>
    <mergeCell ref="M830:N830"/>
    <mergeCell ref="O830:Q830"/>
    <mergeCell ref="R830:S830"/>
    <mergeCell ref="M829:N829"/>
    <mergeCell ref="O829:Q829"/>
    <mergeCell ref="K830:L830"/>
    <mergeCell ref="K829:L829"/>
    <mergeCell ref="H830:I830"/>
    <mergeCell ref="B830:C830"/>
    <mergeCell ref="D830:E830"/>
    <mergeCell ref="F830:G830"/>
    <mergeCell ref="B829:C829"/>
    <mergeCell ref="D829:E829"/>
    <mergeCell ref="F829:G829"/>
    <mergeCell ref="B827:C827"/>
    <mergeCell ref="K827:L827"/>
    <mergeCell ref="D827:E827"/>
    <mergeCell ref="F827:G827"/>
    <mergeCell ref="H827:I827"/>
    <mergeCell ref="D828:E828"/>
    <mergeCell ref="F828:G828"/>
    <mergeCell ref="H828:I828"/>
    <mergeCell ref="B828:C828"/>
    <mergeCell ref="R827:S827"/>
    <mergeCell ref="K828:L828"/>
    <mergeCell ref="R828:S828"/>
    <mergeCell ref="O827:Q827"/>
    <mergeCell ref="M828:N828"/>
    <mergeCell ref="O828:Q828"/>
    <mergeCell ref="M827:N827"/>
    <mergeCell ref="D825:E826"/>
    <mergeCell ref="H825:I826"/>
    <mergeCell ref="G819:M820"/>
    <mergeCell ref="F825:G826"/>
    <mergeCell ref="R825:S826"/>
    <mergeCell ref="C821:E821"/>
    <mergeCell ref="C823:E823"/>
    <mergeCell ref="Q823:R823"/>
    <mergeCell ref="M824:O824"/>
    <mergeCell ref="O825:Q826"/>
    <mergeCell ref="B825:C826"/>
    <mergeCell ref="J825:J826"/>
    <mergeCell ref="H816:I816"/>
    <mergeCell ref="O816:Q816"/>
    <mergeCell ref="R816:S816"/>
    <mergeCell ref="K816:L816"/>
    <mergeCell ref="K825:L826"/>
    <mergeCell ref="M825:N826"/>
    <mergeCell ref="B815:C815"/>
    <mergeCell ref="D815:E815"/>
    <mergeCell ref="R815:S815"/>
    <mergeCell ref="M815:N815"/>
    <mergeCell ref="G824:K824"/>
    <mergeCell ref="K814:L814"/>
    <mergeCell ref="M814:N814"/>
    <mergeCell ref="R814:S814"/>
    <mergeCell ref="O814:Q814"/>
    <mergeCell ref="F816:G816"/>
    <mergeCell ref="F815:G815"/>
    <mergeCell ref="H815:I815"/>
    <mergeCell ref="K815:L815"/>
    <mergeCell ref="O815:Q815"/>
    <mergeCell ref="K813:L813"/>
    <mergeCell ref="M813:N813"/>
    <mergeCell ref="B814:C814"/>
    <mergeCell ref="D814:E814"/>
    <mergeCell ref="F814:G814"/>
    <mergeCell ref="H814:I814"/>
    <mergeCell ref="O813:Q813"/>
    <mergeCell ref="R813:S813"/>
    <mergeCell ref="C818:D818"/>
    <mergeCell ref="B816:C816"/>
    <mergeCell ref="D816:E816"/>
    <mergeCell ref="P818:S818"/>
    <mergeCell ref="M816:N816"/>
    <mergeCell ref="O812:Q812"/>
    <mergeCell ref="R812:S812"/>
    <mergeCell ref="B813:C813"/>
    <mergeCell ref="D813:E813"/>
    <mergeCell ref="F813:G813"/>
    <mergeCell ref="H813:I813"/>
    <mergeCell ref="B812:C812"/>
    <mergeCell ref="D812:E812"/>
    <mergeCell ref="F812:G812"/>
    <mergeCell ref="H812:I812"/>
    <mergeCell ref="K812:L812"/>
    <mergeCell ref="M812:N812"/>
    <mergeCell ref="O810:Q810"/>
    <mergeCell ref="R810:S810"/>
    <mergeCell ref="B811:C811"/>
    <mergeCell ref="D811:E811"/>
    <mergeCell ref="F811:G811"/>
    <mergeCell ref="H811:I811"/>
    <mergeCell ref="K811:L811"/>
    <mergeCell ref="M811:N811"/>
    <mergeCell ref="O811:Q811"/>
    <mergeCell ref="R811:S811"/>
    <mergeCell ref="B810:C810"/>
    <mergeCell ref="D810:E810"/>
    <mergeCell ref="F810:G810"/>
    <mergeCell ref="H810:I810"/>
    <mergeCell ref="K810:L810"/>
    <mergeCell ref="M810:N810"/>
    <mergeCell ref="O808:Q808"/>
    <mergeCell ref="R808:S808"/>
    <mergeCell ref="B809:C809"/>
    <mergeCell ref="D809:E809"/>
    <mergeCell ref="F809:G809"/>
    <mergeCell ref="H809:I809"/>
    <mergeCell ref="K809:L809"/>
    <mergeCell ref="M809:N809"/>
    <mergeCell ref="O809:Q809"/>
    <mergeCell ref="R809:S809"/>
    <mergeCell ref="B808:C808"/>
    <mergeCell ref="D808:E808"/>
    <mergeCell ref="F808:G808"/>
    <mergeCell ref="H808:I808"/>
    <mergeCell ref="K808:L808"/>
    <mergeCell ref="M808:N808"/>
    <mergeCell ref="O806:Q806"/>
    <mergeCell ref="R806:S806"/>
    <mergeCell ref="B807:C807"/>
    <mergeCell ref="D807:E807"/>
    <mergeCell ref="F807:G807"/>
    <mergeCell ref="H807:I807"/>
    <mergeCell ref="K807:L807"/>
    <mergeCell ref="M807:N807"/>
    <mergeCell ref="O807:Q807"/>
    <mergeCell ref="R807:S807"/>
    <mergeCell ref="B806:C806"/>
    <mergeCell ref="D806:E806"/>
    <mergeCell ref="F806:G806"/>
    <mergeCell ref="H806:I806"/>
    <mergeCell ref="K806:L806"/>
    <mergeCell ref="M806:N806"/>
    <mergeCell ref="O804:Q804"/>
    <mergeCell ref="R804:S804"/>
    <mergeCell ref="B805:C805"/>
    <mergeCell ref="D805:E805"/>
    <mergeCell ref="F805:G805"/>
    <mergeCell ref="H805:I805"/>
    <mergeCell ref="K805:L805"/>
    <mergeCell ref="M805:N805"/>
    <mergeCell ref="O805:Q805"/>
    <mergeCell ref="R805:S805"/>
    <mergeCell ref="B804:C804"/>
    <mergeCell ref="D804:E804"/>
    <mergeCell ref="F804:G804"/>
    <mergeCell ref="H804:I804"/>
    <mergeCell ref="K804:L804"/>
    <mergeCell ref="M804:N804"/>
    <mergeCell ref="O802:Q802"/>
    <mergeCell ref="R802:S802"/>
    <mergeCell ref="B803:C803"/>
    <mergeCell ref="D803:E803"/>
    <mergeCell ref="F803:G803"/>
    <mergeCell ref="H803:I803"/>
    <mergeCell ref="K803:L803"/>
    <mergeCell ref="M803:N803"/>
    <mergeCell ref="O803:Q803"/>
    <mergeCell ref="R803:S803"/>
    <mergeCell ref="B802:C802"/>
    <mergeCell ref="D802:E802"/>
    <mergeCell ref="F802:G802"/>
    <mergeCell ref="H802:I802"/>
    <mergeCell ref="K802:L802"/>
    <mergeCell ref="M802:N802"/>
    <mergeCell ref="O800:Q800"/>
    <mergeCell ref="R800:S800"/>
    <mergeCell ref="B801:C801"/>
    <mergeCell ref="D801:E801"/>
    <mergeCell ref="F801:G801"/>
    <mergeCell ref="H801:I801"/>
    <mergeCell ref="K801:L801"/>
    <mergeCell ref="M801:N801"/>
    <mergeCell ref="O801:Q801"/>
    <mergeCell ref="R801:S801"/>
    <mergeCell ref="B800:C800"/>
    <mergeCell ref="D800:E800"/>
    <mergeCell ref="F800:G800"/>
    <mergeCell ref="H800:I800"/>
    <mergeCell ref="K800:L800"/>
    <mergeCell ref="M800:N800"/>
    <mergeCell ref="O798:Q798"/>
    <mergeCell ref="R798:S798"/>
    <mergeCell ref="B799:C799"/>
    <mergeCell ref="D799:E799"/>
    <mergeCell ref="F799:G799"/>
    <mergeCell ref="H799:I799"/>
    <mergeCell ref="K799:L799"/>
    <mergeCell ref="M799:N799"/>
    <mergeCell ref="O799:Q799"/>
    <mergeCell ref="R799:S799"/>
    <mergeCell ref="B798:C798"/>
    <mergeCell ref="D798:E798"/>
    <mergeCell ref="F798:G798"/>
    <mergeCell ref="H798:I798"/>
    <mergeCell ref="K798:L798"/>
    <mergeCell ref="M798:N798"/>
    <mergeCell ref="O797:Q797"/>
    <mergeCell ref="R797:S797"/>
    <mergeCell ref="B797:C797"/>
    <mergeCell ref="D797:E797"/>
    <mergeCell ref="F797:G797"/>
    <mergeCell ref="H797:I797"/>
    <mergeCell ref="K797:L797"/>
    <mergeCell ref="M797:N797"/>
    <mergeCell ref="K796:L796"/>
    <mergeCell ref="M796:N796"/>
    <mergeCell ref="O796:Q796"/>
    <mergeCell ref="R796:S796"/>
    <mergeCell ref="B796:C796"/>
    <mergeCell ref="D796:E796"/>
    <mergeCell ref="F796:G796"/>
    <mergeCell ref="H796:I796"/>
    <mergeCell ref="O793:Q793"/>
    <mergeCell ref="R793:S793"/>
    <mergeCell ref="M794:N794"/>
    <mergeCell ref="O794:Q794"/>
    <mergeCell ref="R794:S794"/>
    <mergeCell ref="B795:C795"/>
    <mergeCell ref="D795:E795"/>
    <mergeCell ref="F795:G795"/>
    <mergeCell ref="H795:I795"/>
    <mergeCell ref="K795:L795"/>
    <mergeCell ref="B794:C794"/>
    <mergeCell ref="D794:E794"/>
    <mergeCell ref="F794:G794"/>
    <mergeCell ref="H794:I794"/>
    <mergeCell ref="R795:S795"/>
    <mergeCell ref="K794:L794"/>
    <mergeCell ref="M795:N795"/>
    <mergeCell ref="O795:Q795"/>
    <mergeCell ref="Q789:R789"/>
    <mergeCell ref="G790:K790"/>
    <mergeCell ref="M790:O790"/>
    <mergeCell ref="R791:S792"/>
    <mergeCell ref="B793:C793"/>
    <mergeCell ref="D793:E793"/>
    <mergeCell ref="F793:G793"/>
    <mergeCell ref="H793:I793"/>
    <mergeCell ref="K793:L793"/>
    <mergeCell ref="M793:N793"/>
    <mergeCell ref="C787:E787"/>
    <mergeCell ref="J791:J792"/>
    <mergeCell ref="H791:I792"/>
    <mergeCell ref="K791:L792"/>
    <mergeCell ref="C784:D784"/>
    <mergeCell ref="P784:S784"/>
    <mergeCell ref="B791:C792"/>
    <mergeCell ref="D791:E792"/>
    <mergeCell ref="F791:G792"/>
    <mergeCell ref="C789:E789"/>
    <mergeCell ref="F782:G782"/>
    <mergeCell ref="H782:I782"/>
    <mergeCell ref="F781:G781"/>
    <mergeCell ref="M791:N792"/>
    <mergeCell ref="O791:Q792"/>
    <mergeCell ref="H781:I781"/>
    <mergeCell ref="K781:L781"/>
    <mergeCell ref="G785:M786"/>
    <mergeCell ref="M781:N781"/>
    <mergeCell ref="M782:N782"/>
    <mergeCell ref="O782:Q782"/>
    <mergeCell ref="R782:S782"/>
    <mergeCell ref="O781:Q781"/>
    <mergeCell ref="R781:S781"/>
    <mergeCell ref="O780:Q780"/>
    <mergeCell ref="B781:C781"/>
    <mergeCell ref="D781:E781"/>
    <mergeCell ref="K782:L782"/>
    <mergeCell ref="B782:C782"/>
    <mergeCell ref="D782:E782"/>
    <mergeCell ref="O779:Q779"/>
    <mergeCell ref="R779:S779"/>
    <mergeCell ref="K779:L779"/>
    <mergeCell ref="M779:N779"/>
    <mergeCell ref="B780:C780"/>
    <mergeCell ref="D780:E780"/>
    <mergeCell ref="F780:G780"/>
    <mergeCell ref="H780:I780"/>
    <mergeCell ref="R780:S780"/>
    <mergeCell ref="B779:C779"/>
    <mergeCell ref="D779:E779"/>
    <mergeCell ref="F779:G779"/>
    <mergeCell ref="H779:I779"/>
    <mergeCell ref="K780:L780"/>
    <mergeCell ref="M780:N780"/>
    <mergeCell ref="O777:Q777"/>
    <mergeCell ref="D777:E777"/>
    <mergeCell ref="F777:G777"/>
    <mergeCell ref="H777:I777"/>
    <mergeCell ref="K777:L777"/>
    <mergeCell ref="R777:S777"/>
    <mergeCell ref="B778:C778"/>
    <mergeCell ref="D778:E778"/>
    <mergeCell ref="F778:G778"/>
    <mergeCell ref="H778:I778"/>
    <mergeCell ref="K778:L778"/>
    <mergeCell ref="M778:N778"/>
    <mergeCell ref="O778:Q778"/>
    <mergeCell ref="R778:S778"/>
    <mergeCell ref="B777:C777"/>
    <mergeCell ref="M777:N777"/>
    <mergeCell ref="O775:Q775"/>
    <mergeCell ref="R775:S775"/>
    <mergeCell ref="B776:C776"/>
    <mergeCell ref="D776:E776"/>
    <mergeCell ref="F776:G776"/>
    <mergeCell ref="H776:I776"/>
    <mergeCell ref="K776:L776"/>
    <mergeCell ref="M776:N776"/>
    <mergeCell ref="O776:Q776"/>
    <mergeCell ref="R776:S776"/>
    <mergeCell ref="B775:C775"/>
    <mergeCell ref="D775:E775"/>
    <mergeCell ref="F775:G775"/>
    <mergeCell ref="H775:I775"/>
    <mergeCell ref="K775:L775"/>
    <mergeCell ref="M775:N775"/>
    <mergeCell ref="O773:Q773"/>
    <mergeCell ref="R773:S773"/>
    <mergeCell ref="B774:C774"/>
    <mergeCell ref="D774:E774"/>
    <mergeCell ref="F774:G774"/>
    <mergeCell ref="H774:I774"/>
    <mergeCell ref="K774:L774"/>
    <mergeCell ref="M774:N774"/>
    <mergeCell ref="O774:Q774"/>
    <mergeCell ref="R774:S774"/>
    <mergeCell ref="B773:C773"/>
    <mergeCell ref="D773:E773"/>
    <mergeCell ref="F773:G773"/>
    <mergeCell ref="H773:I773"/>
    <mergeCell ref="K773:L773"/>
    <mergeCell ref="M773:N773"/>
    <mergeCell ref="O771:Q771"/>
    <mergeCell ref="R771:S771"/>
    <mergeCell ref="B772:C772"/>
    <mergeCell ref="D772:E772"/>
    <mergeCell ref="F772:G772"/>
    <mergeCell ref="H772:I772"/>
    <mergeCell ref="K772:L772"/>
    <mergeCell ref="M772:N772"/>
    <mergeCell ref="O772:Q772"/>
    <mergeCell ref="R772:S772"/>
    <mergeCell ref="B771:C771"/>
    <mergeCell ref="D771:E771"/>
    <mergeCell ref="F771:G771"/>
    <mergeCell ref="H771:I771"/>
    <mergeCell ref="K771:L771"/>
    <mergeCell ref="M771:N771"/>
    <mergeCell ref="O769:Q769"/>
    <mergeCell ref="R769:S769"/>
    <mergeCell ref="B770:C770"/>
    <mergeCell ref="D770:E770"/>
    <mergeCell ref="F770:G770"/>
    <mergeCell ref="H770:I770"/>
    <mergeCell ref="K770:L770"/>
    <mergeCell ref="M770:N770"/>
    <mergeCell ref="O770:Q770"/>
    <mergeCell ref="R770:S770"/>
    <mergeCell ref="B769:C769"/>
    <mergeCell ref="D769:E769"/>
    <mergeCell ref="F769:G769"/>
    <mergeCell ref="H769:I769"/>
    <mergeCell ref="K769:L769"/>
    <mergeCell ref="M769:N769"/>
    <mergeCell ref="O767:Q767"/>
    <mergeCell ref="R767:S767"/>
    <mergeCell ref="B768:C768"/>
    <mergeCell ref="D768:E768"/>
    <mergeCell ref="F768:G768"/>
    <mergeCell ref="H768:I768"/>
    <mergeCell ref="K768:L768"/>
    <mergeCell ref="M768:N768"/>
    <mergeCell ref="O768:Q768"/>
    <mergeCell ref="R768:S768"/>
    <mergeCell ref="B767:C767"/>
    <mergeCell ref="D767:E767"/>
    <mergeCell ref="F767:G767"/>
    <mergeCell ref="H767:I767"/>
    <mergeCell ref="K767:L767"/>
    <mergeCell ref="M767:N767"/>
    <mergeCell ref="O765:Q765"/>
    <mergeCell ref="R765:S765"/>
    <mergeCell ref="B766:C766"/>
    <mergeCell ref="D766:E766"/>
    <mergeCell ref="F766:G766"/>
    <mergeCell ref="H766:I766"/>
    <mergeCell ref="K766:L766"/>
    <mergeCell ref="M766:N766"/>
    <mergeCell ref="O766:Q766"/>
    <mergeCell ref="R766:S766"/>
    <mergeCell ref="B765:C765"/>
    <mergeCell ref="D765:E765"/>
    <mergeCell ref="F765:G765"/>
    <mergeCell ref="H765:I765"/>
    <mergeCell ref="K765:L765"/>
    <mergeCell ref="M765:N765"/>
    <mergeCell ref="R763:S763"/>
    <mergeCell ref="B764:C764"/>
    <mergeCell ref="D764:E764"/>
    <mergeCell ref="F764:G764"/>
    <mergeCell ref="H764:I764"/>
    <mergeCell ref="K764:L764"/>
    <mergeCell ref="M764:N764"/>
    <mergeCell ref="O764:Q764"/>
    <mergeCell ref="R764:S764"/>
    <mergeCell ref="M762:N762"/>
    <mergeCell ref="O762:Q762"/>
    <mergeCell ref="R762:S762"/>
    <mergeCell ref="B763:C763"/>
    <mergeCell ref="D763:E763"/>
    <mergeCell ref="F763:G763"/>
    <mergeCell ref="H763:I763"/>
    <mergeCell ref="K763:L763"/>
    <mergeCell ref="M763:N763"/>
    <mergeCell ref="O763:Q763"/>
    <mergeCell ref="K762:L762"/>
    <mergeCell ref="K761:L761"/>
    <mergeCell ref="B760:C760"/>
    <mergeCell ref="D760:E760"/>
    <mergeCell ref="F760:G760"/>
    <mergeCell ref="B762:C762"/>
    <mergeCell ref="D762:E762"/>
    <mergeCell ref="F762:G762"/>
    <mergeCell ref="H762:I762"/>
    <mergeCell ref="H760:I760"/>
    <mergeCell ref="M761:N761"/>
    <mergeCell ref="O761:Q761"/>
    <mergeCell ref="R761:S761"/>
    <mergeCell ref="B761:C761"/>
    <mergeCell ref="D761:E761"/>
    <mergeCell ref="F761:G761"/>
    <mergeCell ref="H761:I761"/>
    <mergeCell ref="K760:L760"/>
    <mergeCell ref="R760:S760"/>
    <mergeCell ref="M757:N758"/>
    <mergeCell ref="M760:N760"/>
    <mergeCell ref="O760:Q760"/>
    <mergeCell ref="O757:Q758"/>
    <mergeCell ref="K757:L758"/>
    <mergeCell ref="K759:L759"/>
    <mergeCell ref="H757:I758"/>
    <mergeCell ref="M759:N759"/>
    <mergeCell ref="R757:S758"/>
    <mergeCell ref="H759:I759"/>
    <mergeCell ref="M756:O756"/>
    <mergeCell ref="O759:Q759"/>
    <mergeCell ref="R759:S759"/>
    <mergeCell ref="J757:J758"/>
    <mergeCell ref="B747:C747"/>
    <mergeCell ref="B759:C759"/>
    <mergeCell ref="D759:E759"/>
    <mergeCell ref="F759:G759"/>
    <mergeCell ref="H756:K756"/>
    <mergeCell ref="F748:G748"/>
    <mergeCell ref="H748:I748"/>
    <mergeCell ref="B757:C758"/>
    <mergeCell ref="D757:E758"/>
    <mergeCell ref="F757:G758"/>
    <mergeCell ref="Q755:R755"/>
    <mergeCell ref="G751:M752"/>
    <mergeCell ref="C753:E753"/>
    <mergeCell ref="C750:D750"/>
    <mergeCell ref="P750:S750"/>
    <mergeCell ref="B748:C748"/>
    <mergeCell ref="D748:E748"/>
    <mergeCell ref="C755:E755"/>
    <mergeCell ref="O748:Q748"/>
    <mergeCell ref="R748:S748"/>
    <mergeCell ref="M746:N746"/>
    <mergeCell ref="K745:L745"/>
    <mergeCell ref="M745:N745"/>
    <mergeCell ref="R747:S747"/>
    <mergeCell ref="M747:N747"/>
    <mergeCell ref="O746:Q746"/>
    <mergeCell ref="K746:L746"/>
    <mergeCell ref="R745:S745"/>
    <mergeCell ref="D747:E747"/>
    <mergeCell ref="F747:G747"/>
    <mergeCell ref="H747:I747"/>
    <mergeCell ref="K747:L747"/>
    <mergeCell ref="O747:Q747"/>
    <mergeCell ref="B745:C745"/>
    <mergeCell ref="D745:E745"/>
    <mergeCell ref="F745:G745"/>
    <mergeCell ref="H745:I745"/>
    <mergeCell ref="O745:Q745"/>
    <mergeCell ref="K748:L748"/>
    <mergeCell ref="M748:N748"/>
    <mergeCell ref="R746:S746"/>
    <mergeCell ref="K743:L743"/>
    <mergeCell ref="M743:N743"/>
    <mergeCell ref="B746:C746"/>
    <mergeCell ref="D746:E746"/>
    <mergeCell ref="F746:G746"/>
    <mergeCell ref="H746:I746"/>
    <mergeCell ref="B744:C744"/>
    <mergeCell ref="D744:E744"/>
    <mergeCell ref="F744:G744"/>
    <mergeCell ref="H744:I744"/>
    <mergeCell ref="B743:C743"/>
    <mergeCell ref="D743:E743"/>
    <mergeCell ref="F743:G743"/>
    <mergeCell ref="H743:I743"/>
    <mergeCell ref="O744:Q744"/>
    <mergeCell ref="R744:S744"/>
    <mergeCell ref="O743:Q743"/>
    <mergeCell ref="R743:S743"/>
    <mergeCell ref="K744:L744"/>
    <mergeCell ref="M744:N744"/>
    <mergeCell ref="K736:L736"/>
    <mergeCell ref="M736:N736"/>
    <mergeCell ref="O742:Q742"/>
    <mergeCell ref="R742:S742"/>
    <mergeCell ref="B742:C742"/>
    <mergeCell ref="D742:E742"/>
    <mergeCell ref="F742:G742"/>
    <mergeCell ref="H742:I742"/>
    <mergeCell ref="K742:L742"/>
    <mergeCell ref="M742:N742"/>
    <mergeCell ref="O740:Q740"/>
    <mergeCell ref="R740:S740"/>
    <mergeCell ref="B741:C741"/>
    <mergeCell ref="D741:E741"/>
    <mergeCell ref="F741:G741"/>
    <mergeCell ref="H741:I741"/>
    <mergeCell ref="K741:L741"/>
    <mergeCell ref="M741:N741"/>
    <mergeCell ref="O741:Q741"/>
    <mergeCell ref="R741:S741"/>
    <mergeCell ref="B740:C740"/>
    <mergeCell ref="D740:E740"/>
    <mergeCell ref="F740:G740"/>
    <mergeCell ref="H740:I740"/>
    <mergeCell ref="K740:L740"/>
    <mergeCell ref="M740:N740"/>
    <mergeCell ref="K732:L732"/>
    <mergeCell ref="M732:N732"/>
    <mergeCell ref="O738:Q738"/>
    <mergeCell ref="R738:S738"/>
    <mergeCell ref="B739:C739"/>
    <mergeCell ref="D739:E739"/>
    <mergeCell ref="F739:G739"/>
    <mergeCell ref="H739:I739"/>
    <mergeCell ref="K739:L739"/>
    <mergeCell ref="M739:N739"/>
    <mergeCell ref="O739:Q739"/>
    <mergeCell ref="R739:S739"/>
    <mergeCell ref="B738:C738"/>
    <mergeCell ref="D738:E738"/>
    <mergeCell ref="F738:G738"/>
    <mergeCell ref="H738:I738"/>
    <mergeCell ref="K738:L738"/>
    <mergeCell ref="M738:N738"/>
    <mergeCell ref="O736:Q736"/>
    <mergeCell ref="R736:S736"/>
    <mergeCell ref="B737:C737"/>
    <mergeCell ref="D737:E737"/>
    <mergeCell ref="F737:G737"/>
    <mergeCell ref="H737:I737"/>
    <mergeCell ref="K737:L737"/>
    <mergeCell ref="M737:N737"/>
    <mergeCell ref="O737:Q737"/>
    <mergeCell ref="R737:S737"/>
    <mergeCell ref="B736:C736"/>
    <mergeCell ref="D736:E736"/>
    <mergeCell ref="F736:G736"/>
    <mergeCell ref="H736:I736"/>
    <mergeCell ref="K729:L729"/>
    <mergeCell ref="M729:N729"/>
    <mergeCell ref="O734:Q734"/>
    <mergeCell ref="R734:S734"/>
    <mergeCell ref="B735:C735"/>
    <mergeCell ref="D735:E735"/>
    <mergeCell ref="F735:G735"/>
    <mergeCell ref="H735:I735"/>
    <mergeCell ref="K735:L735"/>
    <mergeCell ref="M735:N735"/>
    <mergeCell ref="O735:Q735"/>
    <mergeCell ref="R735:S735"/>
    <mergeCell ref="B734:C734"/>
    <mergeCell ref="D734:E734"/>
    <mergeCell ref="F734:G734"/>
    <mergeCell ref="H734:I734"/>
    <mergeCell ref="K734:L734"/>
    <mergeCell ref="M734:N734"/>
    <mergeCell ref="O732:Q732"/>
    <mergeCell ref="R732:S732"/>
    <mergeCell ref="B733:C733"/>
    <mergeCell ref="D733:E733"/>
    <mergeCell ref="F733:G733"/>
    <mergeCell ref="H733:I733"/>
    <mergeCell ref="K733:L733"/>
    <mergeCell ref="M733:N733"/>
    <mergeCell ref="O733:Q733"/>
    <mergeCell ref="R733:S733"/>
    <mergeCell ref="B732:C732"/>
    <mergeCell ref="D732:E732"/>
    <mergeCell ref="F732:G732"/>
    <mergeCell ref="H732:I732"/>
    <mergeCell ref="H727:I727"/>
    <mergeCell ref="K727:L727"/>
    <mergeCell ref="B726:C726"/>
    <mergeCell ref="D726:E726"/>
    <mergeCell ref="F726:G726"/>
    <mergeCell ref="H726:I726"/>
    <mergeCell ref="R727:S727"/>
    <mergeCell ref="K726:L726"/>
    <mergeCell ref="M727:N727"/>
    <mergeCell ref="O727:Q727"/>
    <mergeCell ref="O730:Q730"/>
    <mergeCell ref="R730:S730"/>
    <mergeCell ref="B731:C731"/>
    <mergeCell ref="D731:E731"/>
    <mergeCell ref="F731:G731"/>
    <mergeCell ref="H731:I731"/>
    <mergeCell ref="K731:L731"/>
    <mergeCell ref="M731:N731"/>
    <mergeCell ref="O731:Q731"/>
    <mergeCell ref="R731:S731"/>
    <mergeCell ref="B730:C730"/>
    <mergeCell ref="D730:E730"/>
    <mergeCell ref="F730:G730"/>
    <mergeCell ref="H730:I730"/>
    <mergeCell ref="K730:L730"/>
    <mergeCell ref="M730:N730"/>
    <mergeCell ref="O729:Q729"/>
    <mergeCell ref="R729:S729"/>
    <mergeCell ref="B729:C729"/>
    <mergeCell ref="D729:E729"/>
    <mergeCell ref="F729:G729"/>
    <mergeCell ref="H729:I729"/>
    <mergeCell ref="B725:C725"/>
    <mergeCell ref="D725:E725"/>
    <mergeCell ref="F725:G725"/>
    <mergeCell ref="H725:I725"/>
    <mergeCell ref="K725:L725"/>
    <mergeCell ref="M725:N725"/>
    <mergeCell ref="C719:E719"/>
    <mergeCell ref="J723:J724"/>
    <mergeCell ref="H723:I724"/>
    <mergeCell ref="K723:L724"/>
    <mergeCell ref="C716:D716"/>
    <mergeCell ref="P716:S716"/>
    <mergeCell ref="B723:C724"/>
    <mergeCell ref="D723:E724"/>
    <mergeCell ref="F723:G724"/>
    <mergeCell ref="C721:E721"/>
    <mergeCell ref="K728:L728"/>
    <mergeCell ref="M728:N728"/>
    <mergeCell ref="O728:Q728"/>
    <mergeCell ref="R728:S728"/>
    <mergeCell ref="B728:C728"/>
    <mergeCell ref="D728:E728"/>
    <mergeCell ref="F728:G728"/>
    <mergeCell ref="H728:I728"/>
    <mergeCell ref="O725:Q725"/>
    <mergeCell ref="R725:S725"/>
    <mergeCell ref="M726:N726"/>
    <mergeCell ref="O726:Q726"/>
    <mergeCell ref="R726:S726"/>
    <mergeCell ref="B727:C727"/>
    <mergeCell ref="D727:E727"/>
    <mergeCell ref="F727:G727"/>
    <mergeCell ref="F714:G714"/>
    <mergeCell ref="H714:I714"/>
    <mergeCell ref="F713:G713"/>
    <mergeCell ref="M723:N724"/>
    <mergeCell ref="O723:Q724"/>
    <mergeCell ref="H713:I713"/>
    <mergeCell ref="K713:L713"/>
    <mergeCell ref="G717:M718"/>
    <mergeCell ref="M713:N713"/>
    <mergeCell ref="M714:N714"/>
    <mergeCell ref="O714:Q714"/>
    <mergeCell ref="R714:S714"/>
    <mergeCell ref="O713:Q713"/>
    <mergeCell ref="R713:S713"/>
    <mergeCell ref="O712:Q712"/>
    <mergeCell ref="B713:C713"/>
    <mergeCell ref="D713:E713"/>
    <mergeCell ref="K714:L714"/>
    <mergeCell ref="B714:C714"/>
    <mergeCell ref="D714:E714"/>
    <mergeCell ref="Q721:R721"/>
    <mergeCell ref="H722:K722"/>
    <mergeCell ref="M722:O722"/>
    <mergeCell ref="R723:S724"/>
    <mergeCell ref="O711:Q711"/>
    <mergeCell ref="R711:S711"/>
    <mergeCell ref="K711:L711"/>
    <mergeCell ref="M711:N711"/>
    <mergeCell ref="B712:C712"/>
    <mergeCell ref="D712:E712"/>
    <mergeCell ref="F712:G712"/>
    <mergeCell ref="H712:I712"/>
    <mergeCell ref="R712:S712"/>
    <mergeCell ref="B711:C711"/>
    <mergeCell ref="D711:E711"/>
    <mergeCell ref="F711:G711"/>
    <mergeCell ref="H711:I711"/>
    <mergeCell ref="K712:L712"/>
    <mergeCell ref="M712:N712"/>
    <mergeCell ref="O709:Q709"/>
    <mergeCell ref="D709:E709"/>
    <mergeCell ref="F709:G709"/>
    <mergeCell ref="H709:I709"/>
    <mergeCell ref="K709:L709"/>
    <mergeCell ref="R709:S709"/>
    <mergeCell ref="B710:C710"/>
    <mergeCell ref="D710:E710"/>
    <mergeCell ref="F710:G710"/>
    <mergeCell ref="H710:I710"/>
    <mergeCell ref="K710:L710"/>
    <mergeCell ref="M710:N710"/>
    <mergeCell ref="O710:Q710"/>
    <mergeCell ref="R710:S710"/>
    <mergeCell ref="B709:C709"/>
    <mergeCell ref="M709:N709"/>
    <mergeCell ref="O707:Q707"/>
    <mergeCell ref="R707:S707"/>
    <mergeCell ref="B708:C708"/>
    <mergeCell ref="D708:E708"/>
    <mergeCell ref="F708:G708"/>
    <mergeCell ref="H708:I708"/>
    <mergeCell ref="K708:L708"/>
    <mergeCell ref="M708:N708"/>
    <mergeCell ref="O708:Q708"/>
    <mergeCell ref="R708:S708"/>
    <mergeCell ref="B707:C707"/>
    <mergeCell ref="D707:E707"/>
    <mergeCell ref="F707:G707"/>
    <mergeCell ref="H707:I707"/>
    <mergeCell ref="K707:L707"/>
    <mergeCell ref="M707:N707"/>
    <mergeCell ref="O705:Q705"/>
    <mergeCell ref="R705:S705"/>
    <mergeCell ref="B706:C706"/>
    <mergeCell ref="D706:E706"/>
    <mergeCell ref="F706:G706"/>
    <mergeCell ref="H706:I706"/>
    <mergeCell ref="K706:L706"/>
    <mergeCell ref="M706:N706"/>
    <mergeCell ref="O706:Q706"/>
    <mergeCell ref="R706:S706"/>
    <mergeCell ref="B705:C705"/>
    <mergeCell ref="D705:E705"/>
    <mergeCell ref="F705:G705"/>
    <mergeCell ref="H705:I705"/>
    <mergeCell ref="K705:L705"/>
    <mergeCell ref="M705:N705"/>
    <mergeCell ref="O703:Q703"/>
    <mergeCell ref="R703:S703"/>
    <mergeCell ref="B704:C704"/>
    <mergeCell ref="D704:E704"/>
    <mergeCell ref="F704:G704"/>
    <mergeCell ref="H704:I704"/>
    <mergeCell ref="K704:L704"/>
    <mergeCell ref="M704:N704"/>
    <mergeCell ref="O704:Q704"/>
    <mergeCell ref="R704:S704"/>
    <mergeCell ref="B703:C703"/>
    <mergeCell ref="D703:E703"/>
    <mergeCell ref="F703:G703"/>
    <mergeCell ref="H703:I703"/>
    <mergeCell ref="K703:L703"/>
    <mergeCell ref="M703:N703"/>
    <mergeCell ref="O701:Q701"/>
    <mergeCell ref="R701:S701"/>
    <mergeCell ref="B702:C702"/>
    <mergeCell ref="D702:E702"/>
    <mergeCell ref="F702:G702"/>
    <mergeCell ref="H702:I702"/>
    <mergeCell ref="K702:L702"/>
    <mergeCell ref="M702:N702"/>
    <mergeCell ref="O702:Q702"/>
    <mergeCell ref="R702:S702"/>
    <mergeCell ref="B701:C701"/>
    <mergeCell ref="D701:E701"/>
    <mergeCell ref="F701:G701"/>
    <mergeCell ref="H701:I701"/>
    <mergeCell ref="K701:L701"/>
    <mergeCell ref="M701:N701"/>
    <mergeCell ref="O699:Q699"/>
    <mergeCell ref="R699:S699"/>
    <mergeCell ref="B700:C700"/>
    <mergeCell ref="D700:E700"/>
    <mergeCell ref="F700:G700"/>
    <mergeCell ref="H700:I700"/>
    <mergeCell ref="K700:L700"/>
    <mergeCell ref="M700:N700"/>
    <mergeCell ref="O700:Q700"/>
    <mergeCell ref="R700:S700"/>
    <mergeCell ref="B699:C699"/>
    <mergeCell ref="D699:E699"/>
    <mergeCell ref="F699:G699"/>
    <mergeCell ref="H699:I699"/>
    <mergeCell ref="K699:L699"/>
    <mergeCell ref="M699:N699"/>
    <mergeCell ref="O697:Q697"/>
    <mergeCell ref="R697:S697"/>
    <mergeCell ref="B698:C698"/>
    <mergeCell ref="D698:E698"/>
    <mergeCell ref="F698:G698"/>
    <mergeCell ref="H698:I698"/>
    <mergeCell ref="K698:L698"/>
    <mergeCell ref="M698:N698"/>
    <mergeCell ref="O698:Q698"/>
    <mergeCell ref="R698:S698"/>
    <mergeCell ref="B697:C697"/>
    <mergeCell ref="D697:E697"/>
    <mergeCell ref="F697:G697"/>
    <mergeCell ref="H697:I697"/>
    <mergeCell ref="K697:L697"/>
    <mergeCell ref="M697:N697"/>
    <mergeCell ref="R695:S695"/>
    <mergeCell ref="B696:C696"/>
    <mergeCell ref="D696:E696"/>
    <mergeCell ref="F696:G696"/>
    <mergeCell ref="H696:I696"/>
    <mergeCell ref="K696:L696"/>
    <mergeCell ref="M696:N696"/>
    <mergeCell ref="O696:Q696"/>
    <mergeCell ref="R696:S696"/>
    <mergeCell ref="M694:N694"/>
    <mergeCell ref="O694:Q694"/>
    <mergeCell ref="R694:S694"/>
    <mergeCell ref="B695:C695"/>
    <mergeCell ref="D695:E695"/>
    <mergeCell ref="F695:G695"/>
    <mergeCell ref="H695:I695"/>
    <mergeCell ref="K695:L695"/>
    <mergeCell ref="M695:N695"/>
    <mergeCell ref="O695:Q695"/>
    <mergeCell ref="K694:L694"/>
    <mergeCell ref="K693:L693"/>
    <mergeCell ref="B692:C692"/>
    <mergeCell ref="D692:E692"/>
    <mergeCell ref="F692:G692"/>
    <mergeCell ref="B694:C694"/>
    <mergeCell ref="D694:E694"/>
    <mergeCell ref="F694:G694"/>
    <mergeCell ref="H694:I694"/>
    <mergeCell ref="H692:I692"/>
    <mergeCell ref="M693:N693"/>
    <mergeCell ref="O693:Q693"/>
    <mergeCell ref="R693:S693"/>
    <mergeCell ref="B693:C693"/>
    <mergeCell ref="D693:E693"/>
    <mergeCell ref="F693:G693"/>
    <mergeCell ref="H693:I693"/>
    <mergeCell ref="K692:L692"/>
    <mergeCell ref="R692:S692"/>
    <mergeCell ref="M689:N690"/>
    <mergeCell ref="M692:N692"/>
    <mergeCell ref="O692:Q692"/>
    <mergeCell ref="O689:Q690"/>
    <mergeCell ref="K689:L690"/>
    <mergeCell ref="K691:L691"/>
    <mergeCell ref="H689:I690"/>
    <mergeCell ref="M691:N691"/>
    <mergeCell ref="R689:S690"/>
    <mergeCell ref="H691:I691"/>
    <mergeCell ref="M688:O688"/>
    <mergeCell ref="O691:Q691"/>
    <mergeCell ref="R691:S691"/>
    <mergeCell ref="J689:J690"/>
    <mergeCell ref="B679:C679"/>
    <mergeCell ref="B691:C691"/>
    <mergeCell ref="D691:E691"/>
    <mergeCell ref="F691:G691"/>
    <mergeCell ref="H688:K688"/>
    <mergeCell ref="F680:G680"/>
    <mergeCell ref="H680:I680"/>
    <mergeCell ref="B689:C690"/>
    <mergeCell ref="D689:E690"/>
    <mergeCell ref="F689:G690"/>
    <mergeCell ref="Q687:R687"/>
    <mergeCell ref="G683:M684"/>
    <mergeCell ref="C685:E685"/>
    <mergeCell ref="C682:D682"/>
    <mergeCell ref="P682:S682"/>
    <mergeCell ref="B680:C680"/>
    <mergeCell ref="D680:E680"/>
    <mergeCell ref="C687:E687"/>
    <mergeCell ref="O680:Q680"/>
    <mergeCell ref="R680:S680"/>
    <mergeCell ref="M678:N678"/>
    <mergeCell ref="K677:L677"/>
    <mergeCell ref="M677:N677"/>
    <mergeCell ref="R679:S679"/>
    <mergeCell ref="M679:N679"/>
    <mergeCell ref="O678:Q678"/>
    <mergeCell ref="K678:L678"/>
    <mergeCell ref="R677:S677"/>
    <mergeCell ref="D679:E679"/>
    <mergeCell ref="F679:G679"/>
    <mergeCell ref="H679:I679"/>
    <mergeCell ref="K679:L679"/>
    <mergeCell ref="O679:Q679"/>
    <mergeCell ref="B677:C677"/>
    <mergeCell ref="D677:E677"/>
    <mergeCell ref="F677:G677"/>
    <mergeCell ref="H677:I677"/>
    <mergeCell ref="O677:Q677"/>
    <mergeCell ref="K680:L680"/>
    <mergeCell ref="M680:N680"/>
    <mergeCell ref="R678:S678"/>
    <mergeCell ref="K675:L675"/>
    <mergeCell ref="M675:N675"/>
    <mergeCell ref="B678:C678"/>
    <mergeCell ref="D678:E678"/>
    <mergeCell ref="F678:G678"/>
    <mergeCell ref="H678:I678"/>
    <mergeCell ref="B676:C676"/>
    <mergeCell ref="D676:E676"/>
    <mergeCell ref="F676:G676"/>
    <mergeCell ref="H676:I676"/>
    <mergeCell ref="B675:C675"/>
    <mergeCell ref="D675:E675"/>
    <mergeCell ref="F675:G675"/>
    <mergeCell ref="H675:I675"/>
    <mergeCell ref="O676:Q676"/>
    <mergeCell ref="R676:S676"/>
    <mergeCell ref="O675:Q675"/>
    <mergeCell ref="R675:S675"/>
    <mergeCell ref="K676:L676"/>
    <mergeCell ref="M676:N676"/>
    <mergeCell ref="K668:L668"/>
    <mergeCell ref="M668:N668"/>
    <mergeCell ref="O674:Q674"/>
    <mergeCell ref="R674:S674"/>
    <mergeCell ref="B674:C674"/>
    <mergeCell ref="D674:E674"/>
    <mergeCell ref="F674:G674"/>
    <mergeCell ref="H674:I674"/>
    <mergeCell ref="K674:L674"/>
    <mergeCell ref="M674:N674"/>
    <mergeCell ref="O672:Q672"/>
    <mergeCell ref="R672:S672"/>
    <mergeCell ref="B673:C673"/>
    <mergeCell ref="D673:E673"/>
    <mergeCell ref="F673:G673"/>
    <mergeCell ref="H673:I673"/>
    <mergeCell ref="K673:L673"/>
    <mergeCell ref="M673:N673"/>
    <mergeCell ref="O673:Q673"/>
    <mergeCell ref="R673:S673"/>
    <mergeCell ref="B672:C672"/>
    <mergeCell ref="D672:E672"/>
    <mergeCell ref="F672:G672"/>
    <mergeCell ref="H672:I672"/>
    <mergeCell ref="K672:L672"/>
    <mergeCell ref="M672:N672"/>
    <mergeCell ref="K664:L664"/>
    <mergeCell ref="M664:N664"/>
    <mergeCell ref="O670:Q670"/>
    <mergeCell ref="R670:S670"/>
    <mergeCell ref="B671:C671"/>
    <mergeCell ref="D671:E671"/>
    <mergeCell ref="F671:G671"/>
    <mergeCell ref="H671:I671"/>
    <mergeCell ref="K671:L671"/>
    <mergeCell ref="M671:N671"/>
    <mergeCell ref="O671:Q671"/>
    <mergeCell ref="R671:S671"/>
    <mergeCell ref="B670:C670"/>
    <mergeCell ref="D670:E670"/>
    <mergeCell ref="F670:G670"/>
    <mergeCell ref="H670:I670"/>
    <mergeCell ref="K670:L670"/>
    <mergeCell ref="M670:N670"/>
    <mergeCell ref="O668:Q668"/>
    <mergeCell ref="R668:S668"/>
    <mergeCell ref="B669:C669"/>
    <mergeCell ref="D669:E669"/>
    <mergeCell ref="F669:G669"/>
    <mergeCell ref="H669:I669"/>
    <mergeCell ref="K669:L669"/>
    <mergeCell ref="M669:N669"/>
    <mergeCell ref="O669:Q669"/>
    <mergeCell ref="R669:S669"/>
    <mergeCell ref="B668:C668"/>
    <mergeCell ref="D668:E668"/>
    <mergeCell ref="F668:G668"/>
    <mergeCell ref="H668:I668"/>
    <mergeCell ref="K661:L661"/>
    <mergeCell ref="M661:N661"/>
    <mergeCell ref="O666:Q666"/>
    <mergeCell ref="R666:S666"/>
    <mergeCell ref="B667:C667"/>
    <mergeCell ref="D667:E667"/>
    <mergeCell ref="F667:G667"/>
    <mergeCell ref="H667:I667"/>
    <mergeCell ref="K667:L667"/>
    <mergeCell ref="M667:N667"/>
    <mergeCell ref="O667:Q667"/>
    <mergeCell ref="R667:S667"/>
    <mergeCell ref="B666:C666"/>
    <mergeCell ref="D666:E666"/>
    <mergeCell ref="F666:G666"/>
    <mergeCell ref="H666:I666"/>
    <mergeCell ref="K666:L666"/>
    <mergeCell ref="M666:N666"/>
    <mergeCell ref="O664:Q664"/>
    <mergeCell ref="R664:S664"/>
    <mergeCell ref="B665:C665"/>
    <mergeCell ref="D665:E665"/>
    <mergeCell ref="F665:G665"/>
    <mergeCell ref="H665:I665"/>
    <mergeCell ref="K665:L665"/>
    <mergeCell ref="M665:N665"/>
    <mergeCell ref="O665:Q665"/>
    <mergeCell ref="R665:S665"/>
    <mergeCell ref="B664:C664"/>
    <mergeCell ref="D664:E664"/>
    <mergeCell ref="F664:G664"/>
    <mergeCell ref="H664:I664"/>
    <mergeCell ref="H659:I659"/>
    <mergeCell ref="K659:L659"/>
    <mergeCell ref="B658:C658"/>
    <mergeCell ref="D658:E658"/>
    <mergeCell ref="F658:G658"/>
    <mergeCell ref="H658:I658"/>
    <mergeCell ref="R659:S659"/>
    <mergeCell ref="K658:L658"/>
    <mergeCell ref="M659:N659"/>
    <mergeCell ref="O659:Q659"/>
    <mergeCell ref="O662:Q662"/>
    <mergeCell ref="R662:S662"/>
    <mergeCell ref="B663:C663"/>
    <mergeCell ref="D663:E663"/>
    <mergeCell ref="F663:G663"/>
    <mergeCell ref="H663:I663"/>
    <mergeCell ref="K663:L663"/>
    <mergeCell ref="M663:N663"/>
    <mergeCell ref="O663:Q663"/>
    <mergeCell ref="R663:S663"/>
    <mergeCell ref="B662:C662"/>
    <mergeCell ref="D662:E662"/>
    <mergeCell ref="F662:G662"/>
    <mergeCell ref="H662:I662"/>
    <mergeCell ref="K662:L662"/>
    <mergeCell ref="M662:N662"/>
    <mergeCell ref="O661:Q661"/>
    <mergeCell ref="R661:S661"/>
    <mergeCell ref="B661:C661"/>
    <mergeCell ref="D661:E661"/>
    <mergeCell ref="F661:G661"/>
    <mergeCell ref="H661:I661"/>
    <mergeCell ref="B657:C657"/>
    <mergeCell ref="D657:E657"/>
    <mergeCell ref="F657:G657"/>
    <mergeCell ref="H657:I657"/>
    <mergeCell ref="K657:L657"/>
    <mergeCell ref="M657:N657"/>
    <mergeCell ref="C651:E651"/>
    <mergeCell ref="J655:J656"/>
    <mergeCell ref="H655:I656"/>
    <mergeCell ref="K655:L656"/>
    <mergeCell ref="C648:D648"/>
    <mergeCell ref="P648:S648"/>
    <mergeCell ref="B655:C656"/>
    <mergeCell ref="D655:E656"/>
    <mergeCell ref="F655:G656"/>
    <mergeCell ref="C653:E653"/>
    <mergeCell ref="K660:L660"/>
    <mergeCell ref="M660:N660"/>
    <mergeCell ref="O660:Q660"/>
    <mergeCell ref="R660:S660"/>
    <mergeCell ref="B660:C660"/>
    <mergeCell ref="D660:E660"/>
    <mergeCell ref="F660:G660"/>
    <mergeCell ref="H660:I660"/>
    <mergeCell ref="O657:Q657"/>
    <mergeCell ref="R657:S657"/>
    <mergeCell ref="M658:N658"/>
    <mergeCell ref="O658:Q658"/>
    <mergeCell ref="R658:S658"/>
    <mergeCell ref="B659:C659"/>
    <mergeCell ref="D659:E659"/>
    <mergeCell ref="F659:G659"/>
    <mergeCell ref="F646:G646"/>
    <mergeCell ref="H646:I646"/>
    <mergeCell ref="F645:G645"/>
    <mergeCell ref="M655:N656"/>
    <mergeCell ref="O655:Q656"/>
    <mergeCell ref="H645:I645"/>
    <mergeCell ref="K645:L645"/>
    <mergeCell ref="G649:M650"/>
    <mergeCell ref="M645:N645"/>
    <mergeCell ref="M646:N646"/>
    <mergeCell ref="O646:Q646"/>
    <mergeCell ref="R646:S646"/>
    <mergeCell ref="O645:Q645"/>
    <mergeCell ref="R645:S645"/>
    <mergeCell ref="O644:Q644"/>
    <mergeCell ref="B645:C645"/>
    <mergeCell ref="D645:E645"/>
    <mergeCell ref="K646:L646"/>
    <mergeCell ref="B646:C646"/>
    <mergeCell ref="D646:E646"/>
    <mergeCell ref="Q653:R653"/>
    <mergeCell ref="F654:K654"/>
    <mergeCell ref="M654:O654"/>
    <mergeCell ref="R655:S656"/>
    <mergeCell ref="O643:Q643"/>
    <mergeCell ref="R643:S643"/>
    <mergeCell ref="K643:L643"/>
    <mergeCell ref="M643:N643"/>
    <mergeCell ref="B644:C644"/>
    <mergeCell ref="D644:E644"/>
    <mergeCell ref="F644:G644"/>
    <mergeCell ref="H644:I644"/>
    <mergeCell ref="R644:S644"/>
    <mergeCell ref="B643:C643"/>
    <mergeCell ref="D643:E643"/>
    <mergeCell ref="F643:G643"/>
    <mergeCell ref="H643:I643"/>
    <mergeCell ref="K644:L644"/>
    <mergeCell ref="M644:N644"/>
    <mergeCell ref="O641:Q641"/>
    <mergeCell ref="D641:E641"/>
    <mergeCell ref="F641:G641"/>
    <mergeCell ref="H641:I641"/>
    <mergeCell ref="K641:L641"/>
    <mergeCell ref="R641:S641"/>
    <mergeCell ref="B642:C642"/>
    <mergeCell ref="D642:E642"/>
    <mergeCell ref="F642:G642"/>
    <mergeCell ref="H642:I642"/>
    <mergeCell ref="K642:L642"/>
    <mergeCell ref="M642:N642"/>
    <mergeCell ref="O642:Q642"/>
    <mergeCell ref="R642:S642"/>
    <mergeCell ref="B641:C641"/>
    <mergeCell ref="M641:N641"/>
    <mergeCell ref="O639:Q639"/>
    <mergeCell ref="R639:S639"/>
    <mergeCell ref="B640:C640"/>
    <mergeCell ref="D640:E640"/>
    <mergeCell ref="F640:G640"/>
    <mergeCell ref="H640:I640"/>
    <mergeCell ref="K640:L640"/>
    <mergeCell ref="M640:N640"/>
    <mergeCell ref="O640:Q640"/>
    <mergeCell ref="R640:S640"/>
    <mergeCell ref="B639:C639"/>
    <mergeCell ref="D639:E639"/>
    <mergeCell ref="F639:G639"/>
    <mergeCell ref="H639:I639"/>
    <mergeCell ref="K639:L639"/>
    <mergeCell ref="M639:N639"/>
    <mergeCell ref="O637:Q637"/>
    <mergeCell ref="R637:S637"/>
    <mergeCell ref="B638:C638"/>
    <mergeCell ref="D638:E638"/>
    <mergeCell ref="F638:G638"/>
    <mergeCell ref="H638:I638"/>
    <mergeCell ref="K638:L638"/>
    <mergeCell ref="M638:N638"/>
    <mergeCell ref="O638:Q638"/>
    <mergeCell ref="R638:S638"/>
    <mergeCell ref="B637:C637"/>
    <mergeCell ref="D637:E637"/>
    <mergeCell ref="F637:G637"/>
    <mergeCell ref="H637:I637"/>
    <mergeCell ref="K637:L637"/>
    <mergeCell ref="M637:N637"/>
    <mergeCell ref="O635:Q635"/>
    <mergeCell ref="R635:S635"/>
    <mergeCell ref="B636:C636"/>
    <mergeCell ref="D636:E636"/>
    <mergeCell ref="F636:G636"/>
    <mergeCell ref="H636:I636"/>
    <mergeCell ref="K636:L636"/>
    <mergeCell ref="M636:N636"/>
    <mergeCell ref="O636:Q636"/>
    <mergeCell ref="R636:S636"/>
    <mergeCell ref="B635:C635"/>
    <mergeCell ref="D635:E635"/>
    <mergeCell ref="F635:G635"/>
    <mergeCell ref="H635:I635"/>
    <mergeCell ref="K635:L635"/>
    <mergeCell ref="M635:N635"/>
    <mergeCell ref="O633:Q633"/>
    <mergeCell ref="R633:S633"/>
    <mergeCell ref="B634:C634"/>
    <mergeCell ref="D634:E634"/>
    <mergeCell ref="F634:G634"/>
    <mergeCell ref="H634:I634"/>
    <mergeCell ref="K634:L634"/>
    <mergeCell ref="M634:N634"/>
    <mergeCell ref="O634:Q634"/>
    <mergeCell ref="R634:S634"/>
    <mergeCell ref="B633:C633"/>
    <mergeCell ref="D633:E633"/>
    <mergeCell ref="F633:G633"/>
    <mergeCell ref="H633:I633"/>
    <mergeCell ref="K633:L633"/>
    <mergeCell ref="M633:N633"/>
    <mergeCell ref="O631:Q631"/>
    <mergeCell ref="R631:S631"/>
    <mergeCell ref="B632:C632"/>
    <mergeCell ref="D632:E632"/>
    <mergeCell ref="F632:G632"/>
    <mergeCell ref="H632:I632"/>
    <mergeCell ref="K632:L632"/>
    <mergeCell ref="M632:N632"/>
    <mergeCell ref="O632:Q632"/>
    <mergeCell ref="R632:S632"/>
    <mergeCell ref="B631:C631"/>
    <mergeCell ref="D631:E631"/>
    <mergeCell ref="F631:G631"/>
    <mergeCell ref="H631:I631"/>
    <mergeCell ref="K631:L631"/>
    <mergeCell ref="M631:N631"/>
    <mergeCell ref="O629:Q629"/>
    <mergeCell ref="R629:S629"/>
    <mergeCell ref="B630:C630"/>
    <mergeCell ref="D630:E630"/>
    <mergeCell ref="F630:G630"/>
    <mergeCell ref="H630:I630"/>
    <mergeCell ref="K630:L630"/>
    <mergeCell ref="M630:N630"/>
    <mergeCell ref="O630:Q630"/>
    <mergeCell ref="R630:S630"/>
    <mergeCell ref="B629:C629"/>
    <mergeCell ref="D629:E629"/>
    <mergeCell ref="F629:G629"/>
    <mergeCell ref="H629:I629"/>
    <mergeCell ref="K629:L629"/>
    <mergeCell ref="M629:N629"/>
    <mergeCell ref="R627:S627"/>
    <mergeCell ref="B628:C628"/>
    <mergeCell ref="D628:E628"/>
    <mergeCell ref="F628:G628"/>
    <mergeCell ref="H628:I628"/>
    <mergeCell ref="K628:L628"/>
    <mergeCell ref="M628:N628"/>
    <mergeCell ref="O628:Q628"/>
    <mergeCell ref="R628:S628"/>
    <mergeCell ref="M626:N626"/>
    <mergeCell ref="O626:Q626"/>
    <mergeCell ref="R626:S626"/>
    <mergeCell ref="B627:C627"/>
    <mergeCell ref="D627:E627"/>
    <mergeCell ref="F627:G627"/>
    <mergeCell ref="H627:I627"/>
    <mergeCell ref="K627:L627"/>
    <mergeCell ref="M627:N627"/>
    <mergeCell ref="O627:Q627"/>
    <mergeCell ref="K626:L626"/>
    <mergeCell ref="K625:L625"/>
    <mergeCell ref="B624:C624"/>
    <mergeCell ref="D624:E624"/>
    <mergeCell ref="F624:G624"/>
    <mergeCell ref="B626:C626"/>
    <mergeCell ref="D626:E626"/>
    <mergeCell ref="F626:G626"/>
    <mergeCell ref="H626:I626"/>
    <mergeCell ref="H624:I624"/>
    <mergeCell ref="M625:N625"/>
    <mergeCell ref="O625:Q625"/>
    <mergeCell ref="R625:S625"/>
    <mergeCell ref="B625:C625"/>
    <mergeCell ref="D625:E625"/>
    <mergeCell ref="F625:G625"/>
    <mergeCell ref="H625:I625"/>
    <mergeCell ref="K624:L624"/>
    <mergeCell ref="R624:S624"/>
    <mergeCell ref="M621:N622"/>
    <mergeCell ref="M624:N624"/>
    <mergeCell ref="O624:Q624"/>
    <mergeCell ref="O621:Q622"/>
    <mergeCell ref="K621:L622"/>
    <mergeCell ref="K623:L623"/>
    <mergeCell ref="H621:I622"/>
    <mergeCell ref="M623:N623"/>
    <mergeCell ref="R621:S622"/>
    <mergeCell ref="H623:I623"/>
    <mergeCell ref="M620:O620"/>
    <mergeCell ref="O623:Q623"/>
    <mergeCell ref="R623:S623"/>
    <mergeCell ref="J621:J622"/>
    <mergeCell ref="B611:C611"/>
    <mergeCell ref="B623:C623"/>
    <mergeCell ref="D623:E623"/>
    <mergeCell ref="F623:G623"/>
    <mergeCell ref="H620:K620"/>
    <mergeCell ref="F612:G612"/>
    <mergeCell ref="H612:I612"/>
    <mergeCell ref="B621:C622"/>
    <mergeCell ref="D621:E622"/>
    <mergeCell ref="F621:G622"/>
    <mergeCell ref="Q619:R619"/>
    <mergeCell ref="G615:M616"/>
    <mergeCell ref="C617:E617"/>
    <mergeCell ref="C614:D614"/>
    <mergeCell ref="P614:S614"/>
    <mergeCell ref="B612:C612"/>
    <mergeCell ref="D612:E612"/>
    <mergeCell ref="C619:E619"/>
    <mergeCell ref="O612:Q612"/>
    <mergeCell ref="R612:S612"/>
    <mergeCell ref="M610:N610"/>
    <mergeCell ref="K609:L609"/>
    <mergeCell ref="M609:N609"/>
    <mergeCell ref="R611:S611"/>
    <mergeCell ref="M611:N611"/>
    <mergeCell ref="O610:Q610"/>
    <mergeCell ref="K610:L610"/>
    <mergeCell ref="R609:S609"/>
    <mergeCell ref="D611:E611"/>
    <mergeCell ref="F611:G611"/>
    <mergeCell ref="H611:I611"/>
    <mergeCell ref="K611:L611"/>
    <mergeCell ref="O611:Q611"/>
    <mergeCell ref="B609:C609"/>
    <mergeCell ref="D609:E609"/>
    <mergeCell ref="F609:G609"/>
    <mergeCell ref="H609:I609"/>
    <mergeCell ref="O609:Q609"/>
    <mergeCell ref="K612:L612"/>
    <mergeCell ref="M612:N612"/>
    <mergeCell ref="R610:S610"/>
    <mergeCell ref="K607:L607"/>
    <mergeCell ref="M607:N607"/>
    <mergeCell ref="B610:C610"/>
    <mergeCell ref="D610:E610"/>
    <mergeCell ref="F610:G610"/>
    <mergeCell ref="H610:I610"/>
    <mergeCell ref="B608:C608"/>
    <mergeCell ref="D608:E608"/>
    <mergeCell ref="F608:G608"/>
    <mergeCell ref="H608:I608"/>
    <mergeCell ref="B607:C607"/>
    <mergeCell ref="D607:E607"/>
    <mergeCell ref="F607:G607"/>
    <mergeCell ref="H607:I607"/>
    <mergeCell ref="O608:Q608"/>
    <mergeCell ref="R608:S608"/>
    <mergeCell ref="O607:Q607"/>
    <mergeCell ref="R607:S607"/>
    <mergeCell ref="K608:L608"/>
    <mergeCell ref="M608:N608"/>
    <mergeCell ref="K600:L600"/>
    <mergeCell ref="M600:N600"/>
    <mergeCell ref="O606:Q606"/>
    <mergeCell ref="R606:S606"/>
    <mergeCell ref="B606:C606"/>
    <mergeCell ref="D606:E606"/>
    <mergeCell ref="F606:G606"/>
    <mergeCell ref="H606:I606"/>
    <mergeCell ref="K606:L606"/>
    <mergeCell ref="M606:N606"/>
    <mergeCell ref="O604:Q604"/>
    <mergeCell ref="R604:S604"/>
    <mergeCell ref="B605:C605"/>
    <mergeCell ref="D605:E605"/>
    <mergeCell ref="F605:G605"/>
    <mergeCell ref="H605:I605"/>
    <mergeCell ref="K605:L605"/>
    <mergeCell ref="M605:N605"/>
    <mergeCell ref="O605:Q605"/>
    <mergeCell ref="R605:S605"/>
    <mergeCell ref="B604:C604"/>
    <mergeCell ref="D604:E604"/>
    <mergeCell ref="F604:G604"/>
    <mergeCell ref="H604:I604"/>
    <mergeCell ref="K604:L604"/>
    <mergeCell ref="M604:N604"/>
    <mergeCell ref="K596:L596"/>
    <mergeCell ref="M596:N596"/>
    <mergeCell ref="O602:Q602"/>
    <mergeCell ref="R602:S602"/>
    <mergeCell ref="B603:C603"/>
    <mergeCell ref="D603:E603"/>
    <mergeCell ref="F603:G603"/>
    <mergeCell ref="H603:I603"/>
    <mergeCell ref="K603:L603"/>
    <mergeCell ref="M603:N603"/>
    <mergeCell ref="O603:Q603"/>
    <mergeCell ref="R603:S603"/>
    <mergeCell ref="B602:C602"/>
    <mergeCell ref="D602:E602"/>
    <mergeCell ref="F602:G602"/>
    <mergeCell ref="H602:I602"/>
    <mergeCell ref="K602:L602"/>
    <mergeCell ref="M602:N602"/>
    <mergeCell ref="O600:Q600"/>
    <mergeCell ref="R600:S600"/>
    <mergeCell ref="B601:C601"/>
    <mergeCell ref="D601:E601"/>
    <mergeCell ref="F601:G601"/>
    <mergeCell ref="H601:I601"/>
    <mergeCell ref="K601:L601"/>
    <mergeCell ref="M601:N601"/>
    <mergeCell ref="O601:Q601"/>
    <mergeCell ref="R601:S601"/>
    <mergeCell ref="B600:C600"/>
    <mergeCell ref="D600:E600"/>
    <mergeCell ref="F600:G600"/>
    <mergeCell ref="H600:I600"/>
    <mergeCell ref="K593:L593"/>
    <mergeCell ref="M593:N593"/>
    <mergeCell ref="O598:Q598"/>
    <mergeCell ref="R598:S598"/>
    <mergeCell ref="B599:C599"/>
    <mergeCell ref="D599:E599"/>
    <mergeCell ref="F599:G599"/>
    <mergeCell ref="H599:I599"/>
    <mergeCell ref="K599:L599"/>
    <mergeCell ref="M599:N599"/>
    <mergeCell ref="O599:Q599"/>
    <mergeCell ref="R599:S599"/>
    <mergeCell ref="B598:C598"/>
    <mergeCell ref="D598:E598"/>
    <mergeCell ref="F598:G598"/>
    <mergeCell ref="H598:I598"/>
    <mergeCell ref="K598:L598"/>
    <mergeCell ref="M598:N598"/>
    <mergeCell ref="O596:Q596"/>
    <mergeCell ref="R596:S596"/>
    <mergeCell ref="B597:C597"/>
    <mergeCell ref="D597:E597"/>
    <mergeCell ref="F597:G597"/>
    <mergeCell ref="H597:I597"/>
    <mergeCell ref="K597:L597"/>
    <mergeCell ref="M597:N597"/>
    <mergeCell ref="O597:Q597"/>
    <mergeCell ref="R597:S597"/>
    <mergeCell ref="B596:C596"/>
    <mergeCell ref="D596:E596"/>
    <mergeCell ref="F596:G596"/>
    <mergeCell ref="H596:I596"/>
    <mergeCell ref="H591:I591"/>
    <mergeCell ref="K591:L591"/>
    <mergeCell ref="B590:C590"/>
    <mergeCell ref="D590:E590"/>
    <mergeCell ref="F590:G590"/>
    <mergeCell ref="H590:I590"/>
    <mergeCell ref="R591:S591"/>
    <mergeCell ref="K590:L590"/>
    <mergeCell ref="M591:N591"/>
    <mergeCell ref="O591:Q591"/>
    <mergeCell ref="O594:Q594"/>
    <mergeCell ref="R594:S594"/>
    <mergeCell ref="B595:C595"/>
    <mergeCell ref="D595:E595"/>
    <mergeCell ref="F595:G595"/>
    <mergeCell ref="H595:I595"/>
    <mergeCell ref="K595:L595"/>
    <mergeCell ref="M595:N595"/>
    <mergeCell ref="O595:Q595"/>
    <mergeCell ref="R595:S595"/>
    <mergeCell ref="B594:C594"/>
    <mergeCell ref="D594:E594"/>
    <mergeCell ref="F594:G594"/>
    <mergeCell ref="H594:I594"/>
    <mergeCell ref="K594:L594"/>
    <mergeCell ref="M594:N594"/>
    <mergeCell ref="O593:Q593"/>
    <mergeCell ref="R593:S593"/>
    <mergeCell ref="B593:C593"/>
    <mergeCell ref="D593:E593"/>
    <mergeCell ref="F593:G593"/>
    <mergeCell ref="H593:I593"/>
    <mergeCell ref="B589:C589"/>
    <mergeCell ref="D589:E589"/>
    <mergeCell ref="F589:G589"/>
    <mergeCell ref="H589:I589"/>
    <mergeCell ref="K589:L589"/>
    <mergeCell ref="M589:N589"/>
    <mergeCell ref="C583:E583"/>
    <mergeCell ref="J587:J588"/>
    <mergeCell ref="H587:I588"/>
    <mergeCell ref="K587:L588"/>
    <mergeCell ref="C580:D580"/>
    <mergeCell ref="P580:S580"/>
    <mergeCell ref="B587:C588"/>
    <mergeCell ref="D587:E588"/>
    <mergeCell ref="F587:G588"/>
    <mergeCell ref="C585:E585"/>
    <mergeCell ref="K592:L592"/>
    <mergeCell ref="M592:N592"/>
    <mergeCell ref="O592:Q592"/>
    <mergeCell ref="R592:S592"/>
    <mergeCell ref="B592:C592"/>
    <mergeCell ref="D592:E592"/>
    <mergeCell ref="F592:G592"/>
    <mergeCell ref="H592:I592"/>
    <mergeCell ref="O589:Q589"/>
    <mergeCell ref="R589:S589"/>
    <mergeCell ref="M590:N590"/>
    <mergeCell ref="O590:Q590"/>
    <mergeCell ref="R590:S590"/>
    <mergeCell ref="B591:C591"/>
    <mergeCell ref="D591:E591"/>
    <mergeCell ref="F591:G591"/>
    <mergeCell ref="F578:G578"/>
    <mergeCell ref="H578:I578"/>
    <mergeCell ref="F577:G577"/>
    <mergeCell ref="M587:N588"/>
    <mergeCell ref="O587:Q588"/>
    <mergeCell ref="H577:I577"/>
    <mergeCell ref="K577:L577"/>
    <mergeCell ref="G581:M582"/>
    <mergeCell ref="M577:N577"/>
    <mergeCell ref="M578:N578"/>
    <mergeCell ref="O578:Q578"/>
    <mergeCell ref="R578:S578"/>
    <mergeCell ref="O577:Q577"/>
    <mergeCell ref="R577:S577"/>
    <mergeCell ref="O576:Q576"/>
    <mergeCell ref="B577:C577"/>
    <mergeCell ref="D577:E577"/>
    <mergeCell ref="K578:L578"/>
    <mergeCell ref="B578:C578"/>
    <mergeCell ref="D578:E578"/>
    <mergeCell ref="Q585:R585"/>
    <mergeCell ref="H586:K586"/>
    <mergeCell ref="M586:O586"/>
    <mergeCell ref="R587:S588"/>
    <mergeCell ref="O575:Q575"/>
    <mergeCell ref="R575:S575"/>
    <mergeCell ref="K575:L575"/>
    <mergeCell ref="M575:N575"/>
    <mergeCell ref="B576:C576"/>
    <mergeCell ref="D576:E576"/>
    <mergeCell ref="F576:G576"/>
    <mergeCell ref="H576:I576"/>
    <mergeCell ref="R576:S576"/>
    <mergeCell ref="B575:C575"/>
    <mergeCell ref="D575:E575"/>
    <mergeCell ref="F575:G575"/>
    <mergeCell ref="H575:I575"/>
    <mergeCell ref="K576:L576"/>
    <mergeCell ref="M576:N576"/>
    <mergeCell ref="O573:Q573"/>
    <mergeCell ref="D573:E573"/>
    <mergeCell ref="F573:G573"/>
    <mergeCell ref="H573:I573"/>
    <mergeCell ref="K573:L573"/>
    <mergeCell ref="R573:S573"/>
    <mergeCell ref="B574:C574"/>
    <mergeCell ref="D574:E574"/>
    <mergeCell ref="F574:G574"/>
    <mergeCell ref="H574:I574"/>
    <mergeCell ref="K574:L574"/>
    <mergeCell ref="M574:N574"/>
    <mergeCell ref="O574:Q574"/>
    <mergeCell ref="R574:S574"/>
    <mergeCell ref="B573:C573"/>
    <mergeCell ref="M573:N573"/>
    <mergeCell ref="O571:Q571"/>
    <mergeCell ref="R571:S571"/>
    <mergeCell ref="B572:C572"/>
    <mergeCell ref="D572:E572"/>
    <mergeCell ref="F572:G572"/>
    <mergeCell ref="H572:I572"/>
    <mergeCell ref="K572:L572"/>
    <mergeCell ref="M572:N572"/>
    <mergeCell ref="O572:Q572"/>
    <mergeCell ref="R572:S572"/>
    <mergeCell ref="B571:C571"/>
    <mergeCell ref="D571:E571"/>
    <mergeCell ref="F571:G571"/>
    <mergeCell ref="H571:I571"/>
    <mergeCell ref="K571:L571"/>
    <mergeCell ref="M571:N571"/>
    <mergeCell ref="O569:Q569"/>
    <mergeCell ref="R569:S569"/>
    <mergeCell ref="B570:C570"/>
    <mergeCell ref="D570:E570"/>
    <mergeCell ref="F570:G570"/>
    <mergeCell ref="H570:I570"/>
    <mergeCell ref="K570:L570"/>
    <mergeCell ref="M570:N570"/>
    <mergeCell ref="O570:Q570"/>
    <mergeCell ref="R570:S570"/>
    <mergeCell ref="B569:C569"/>
    <mergeCell ref="D569:E569"/>
    <mergeCell ref="F569:G569"/>
    <mergeCell ref="H569:I569"/>
    <mergeCell ref="K569:L569"/>
    <mergeCell ref="M569:N569"/>
    <mergeCell ref="O567:Q567"/>
    <mergeCell ref="R567:S567"/>
    <mergeCell ref="B568:C568"/>
    <mergeCell ref="D568:E568"/>
    <mergeCell ref="F568:G568"/>
    <mergeCell ref="H568:I568"/>
    <mergeCell ref="K568:L568"/>
    <mergeCell ref="M568:N568"/>
    <mergeCell ref="O568:Q568"/>
    <mergeCell ref="R568:S568"/>
    <mergeCell ref="B567:C567"/>
    <mergeCell ref="D567:E567"/>
    <mergeCell ref="F567:G567"/>
    <mergeCell ref="H567:I567"/>
    <mergeCell ref="K567:L567"/>
    <mergeCell ref="M567:N567"/>
    <mergeCell ref="O565:Q565"/>
    <mergeCell ref="R565:S565"/>
    <mergeCell ref="B566:C566"/>
    <mergeCell ref="D566:E566"/>
    <mergeCell ref="F566:G566"/>
    <mergeCell ref="H566:I566"/>
    <mergeCell ref="K566:L566"/>
    <mergeCell ref="M566:N566"/>
    <mergeCell ref="O566:Q566"/>
    <mergeCell ref="R566:S566"/>
    <mergeCell ref="B565:C565"/>
    <mergeCell ref="D565:E565"/>
    <mergeCell ref="F565:G565"/>
    <mergeCell ref="H565:I565"/>
    <mergeCell ref="K565:L565"/>
    <mergeCell ref="M565:N565"/>
    <mergeCell ref="O563:Q563"/>
    <mergeCell ref="R563:S563"/>
    <mergeCell ref="B564:C564"/>
    <mergeCell ref="D564:E564"/>
    <mergeCell ref="F564:G564"/>
    <mergeCell ref="H564:I564"/>
    <mergeCell ref="K564:L564"/>
    <mergeCell ref="M564:N564"/>
    <mergeCell ref="O564:Q564"/>
    <mergeCell ref="R564:S564"/>
    <mergeCell ref="B563:C563"/>
    <mergeCell ref="D563:E563"/>
    <mergeCell ref="F563:G563"/>
    <mergeCell ref="H563:I563"/>
    <mergeCell ref="K563:L563"/>
    <mergeCell ref="M563:N563"/>
    <mergeCell ref="O561:Q561"/>
    <mergeCell ref="R561:S561"/>
    <mergeCell ref="B562:C562"/>
    <mergeCell ref="D562:E562"/>
    <mergeCell ref="F562:G562"/>
    <mergeCell ref="H562:I562"/>
    <mergeCell ref="K562:L562"/>
    <mergeCell ref="M562:N562"/>
    <mergeCell ref="O562:Q562"/>
    <mergeCell ref="R562:S562"/>
    <mergeCell ref="B561:C561"/>
    <mergeCell ref="D561:E561"/>
    <mergeCell ref="F561:G561"/>
    <mergeCell ref="H561:I561"/>
    <mergeCell ref="K561:L561"/>
    <mergeCell ref="M561:N561"/>
    <mergeCell ref="R559:S559"/>
    <mergeCell ref="B560:C560"/>
    <mergeCell ref="D560:E560"/>
    <mergeCell ref="F560:G560"/>
    <mergeCell ref="H560:I560"/>
    <mergeCell ref="K560:L560"/>
    <mergeCell ref="M560:N560"/>
    <mergeCell ref="O560:Q560"/>
    <mergeCell ref="R560:S560"/>
    <mergeCell ref="M558:N558"/>
    <mergeCell ref="O558:Q558"/>
    <mergeCell ref="R558:S558"/>
    <mergeCell ref="B559:C559"/>
    <mergeCell ref="D559:E559"/>
    <mergeCell ref="F559:G559"/>
    <mergeCell ref="H559:I559"/>
    <mergeCell ref="K559:L559"/>
    <mergeCell ref="M559:N559"/>
    <mergeCell ref="O559:Q559"/>
    <mergeCell ref="K558:L558"/>
    <mergeCell ref="K557:L557"/>
    <mergeCell ref="B556:C556"/>
    <mergeCell ref="D556:E556"/>
    <mergeCell ref="F556:G556"/>
    <mergeCell ref="B558:C558"/>
    <mergeCell ref="D558:E558"/>
    <mergeCell ref="F558:G558"/>
    <mergeCell ref="H558:I558"/>
    <mergeCell ref="H556:I556"/>
    <mergeCell ref="M557:N557"/>
    <mergeCell ref="O557:Q557"/>
    <mergeCell ref="R557:S557"/>
    <mergeCell ref="B557:C557"/>
    <mergeCell ref="D557:E557"/>
    <mergeCell ref="F557:G557"/>
    <mergeCell ref="H557:I557"/>
    <mergeCell ref="K556:L556"/>
    <mergeCell ref="R556:S556"/>
    <mergeCell ref="M553:N554"/>
    <mergeCell ref="M556:N556"/>
    <mergeCell ref="O556:Q556"/>
    <mergeCell ref="O553:Q554"/>
    <mergeCell ref="K553:L554"/>
    <mergeCell ref="K555:L555"/>
    <mergeCell ref="H553:I554"/>
    <mergeCell ref="M555:N555"/>
    <mergeCell ref="R553:S554"/>
    <mergeCell ref="H555:I555"/>
    <mergeCell ref="M552:O552"/>
    <mergeCell ref="O555:Q555"/>
    <mergeCell ref="R555:S555"/>
    <mergeCell ref="J553:J554"/>
    <mergeCell ref="B543:C543"/>
    <mergeCell ref="B555:C555"/>
    <mergeCell ref="D555:E555"/>
    <mergeCell ref="F555:G555"/>
    <mergeCell ref="H552:K552"/>
    <mergeCell ref="F544:G544"/>
    <mergeCell ref="H544:I544"/>
    <mergeCell ref="B553:C554"/>
    <mergeCell ref="D553:E554"/>
    <mergeCell ref="F553:G554"/>
    <mergeCell ref="Q551:R551"/>
    <mergeCell ref="G547:M548"/>
    <mergeCell ref="C549:E549"/>
    <mergeCell ref="C546:D546"/>
    <mergeCell ref="P546:S546"/>
    <mergeCell ref="B544:C544"/>
    <mergeCell ref="D544:E544"/>
    <mergeCell ref="C551:E551"/>
    <mergeCell ref="O544:Q544"/>
    <mergeCell ref="R544:S544"/>
    <mergeCell ref="M542:N542"/>
    <mergeCell ref="K541:L541"/>
    <mergeCell ref="M541:N541"/>
    <mergeCell ref="R543:S543"/>
    <mergeCell ref="M543:N543"/>
    <mergeCell ref="O542:Q542"/>
    <mergeCell ref="K542:L542"/>
    <mergeCell ref="R541:S541"/>
    <mergeCell ref="D543:E543"/>
    <mergeCell ref="F543:G543"/>
    <mergeCell ref="H543:I543"/>
    <mergeCell ref="K543:L543"/>
    <mergeCell ref="O543:Q543"/>
    <mergeCell ref="B541:C541"/>
    <mergeCell ref="D541:E541"/>
    <mergeCell ref="F541:G541"/>
    <mergeCell ref="H541:I541"/>
    <mergeCell ref="O541:Q541"/>
    <mergeCell ref="K544:L544"/>
    <mergeCell ref="M544:N544"/>
    <mergeCell ref="R542:S542"/>
    <mergeCell ref="K539:L539"/>
    <mergeCell ref="M539:N539"/>
    <mergeCell ref="B542:C542"/>
    <mergeCell ref="D542:E542"/>
    <mergeCell ref="F542:G542"/>
    <mergeCell ref="H542:I542"/>
    <mergeCell ref="B540:C540"/>
    <mergeCell ref="D540:E540"/>
    <mergeCell ref="F540:G540"/>
    <mergeCell ref="H540:I540"/>
    <mergeCell ref="B539:C539"/>
    <mergeCell ref="D539:E539"/>
    <mergeCell ref="F539:G539"/>
    <mergeCell ref="H539:I539"/>
    <mergeCell ref="O540:Q540"/>
    <mergeCell ref="R540:S540"/>
    <mergeCell ref="O539:Q539"/>
    <mergeCell ref="R539:S539"/>
    <mergeCell ref="K540:L540"/>
    <mergeCell ref="M540:N540"/>
    <mergeCell ref="O538:Q538"/>
    <mergeCell ref="R538:S538"/>
    <mergeCell ref="B538:C538"/>
    <mergeCell ref="D538:E538"/>
    <mergeCell ref="F538:G538"/>
    <mergeCell ref="H538:I538"/>
    <mergeCell ref="K538:L538"/>
    <mergeCell ref="M538:N538"/>
    <mergeCell ref="O536:Q536"/>
    <mergeCell ref="R536:S536"/>
    <mergeCell ref="B537:C537"/>
    <mergeCell ref="D537:E537"/>
    <mergeCell ref="F537:G537"/>
    <mergeCell ref="H537:I537"/>
    <mergeCell ref="K537:L537"/>
    <mergeCell ref="M537:N537"/>
    <mergeCell ref="O537:Q537"/>
    <mergeCell ref="R537:S537"/>
    <mergeCell ref="B536:C536"/>
    <mergeCell ref="D536:E536"/>
    <mergeCell ref="F536:G536"/>
    <mergeCell ref="H536:I536"/>
    <mergeCell ref="K536:L536"/>
    <mergeCell ref="M536:N536"/>
    <mergeCell ref="O534:Q534"/>
    <mergeCell ref="R534:S534"/>
    <mergeCell ref="B535:C535"/>
    <mergeCell ref="D535:E535"/>
    <mergeCell ref="F535:G535"/>
    <mergeCell ref="H535:I535"/>
    <mergeCell ref="K535:L535"/>
    <mergeCell ref="M535:N535"/>
    <mergeCell ref="O535:Q535"/>
    <mergeCell ref="R535:S535"/>
    <mergeCell ref="B534:C534"/>
    <mergeCell ref="D534:E534"/>
    <mergeCell ref="F534:G534"/>
    <mergeCell ref="H534:I534"/>
    <mergeCell ref="K534:L534"/>
    <mergeCell ref="M534:N534"/>
    <mergeCell ref="O532:Q532"/>
    <mergeCell ref="R532:S532"/>
    <mergeCell ref="B533:C533"/>
    <mergeCell ref="D533:E533"/>
    <mergeCell ref="F533:G533"/>
    <mergeCell ref="H533:I533"/>
    <mergeCell ref="K533:L533"/>
    <mergeCell ref="M533:N533"/>
    <mergeCell ref="O533:Q533"/>
    <mergeCell ref="R533:S533"/>
    <mergeCell ref="B532:C532"/>
    <mergeCell ref="D532:E532"/>
    <mergeCell ref="F532:G532"/>
    <mergeCell ref="H532:I532"/>
    <mergeCell ref="K532:L532"/>
    <mergeCell ref="M532:N532"/>
    <mergeCell ref="O530:Q530"/>
    <mergeCell ref="R530:S530"/>
    <mergeCell ref="B531:C531"/>
    <mergeCell ref="D531:E531"/>
    <mergeCell ref="F531:G531"/>
    <mergeCell ref="H531:I531"/>
    <mergeCell ref="K531:L531"/>
    <mergeCell ref="M531:N531"/>
    <mergeCell ref="O531:Q531"/>
    <mergeCell ref="R531:S531"/>
    <mergeCell ref="B530:C530"/>
    <mergeCell ref="D530:E530"/>
    <mergeCell ref="F530:G530"/>
    <mergeCell ref="H530:I530"/>
    <mergeCell ref="K530:L530"/>
    <mergeCell ref="M530:N530"/>
    <mergeCell ref="O528:Q528"/>
    <mergeCell ref="R528:S528"/>
    <mergeCell ref="B529:C529"/>
    <mergeCell ref="D529:E529"/>
    <mergeCell ref="F529:G529"/>
    <mergeCell ref="H529:I529"/>
    <mergeCell ref="K529:L529"/>
    <mergeCell ref="M529:N529"/>
    <mergeCell ref="O529:Q529"/>
    <mergeCell ref="R529:S529"/>
    <mergeCell ref="B528:C528"/>
    <mergeCell ref="D528:E528"/>
    <mergeCell ref="F528:G528"/>
    <mergeCell ref="H528:I528"/>
    <mergeCell ref="K528:L528"/>
    <mergeCell ref="M528:N528"/>
    <mergeCell ref="O526:Q526"/>
    <mergeCell ref="R526:S526"/>
    <mergeCell ref="B527:C527"/>
    <mergeCell ref="D527:E527"/>
    <mergeCell ref="F527:G527"/>
    <mergeCell ref="H527:I527"/>
    <mergeCell ref="K527:L527"/>
    <mergeCell ref="M527:N527"/>
    <mergeCell ref="O527:Q527"/>
    <mergeCell ref="R527:S527"/>
    <mergeCell ref="B526:C526"/>
    <mergeCell ref="D526:E526"/>
    <mergeCell ref="F526:G526"/>
    <mergeCell ref="H526:I526"/>
    <mergeCell ref="K526:L526"/>
    <mergeCell ref="M526:N526"/>
    <mergeCell ref="O525:Q525"/>
    <mergeCell ref="R525:S525"/>
    <mergeCell ref="B525:C525"/>
    <mergeCell ref="D525:E525"/>
    <mergeCell ref="F525:G525"/>
    <mergeCell ref="H525:I525"/>
    <mergeCell ref="K525:L525"/>
    <mergeCell ref="M525:N525"/>
    <mergeCell ref="K524:L524"/>
    <mergeCell ref="M524:N524"/>
    <mergeCell ref="O524:Q524"/>
    <mergeCell ref="R524:S524"/>
    <mergeCell ref="B524:C524"/>
    <mergeCell ref="D524:E524"/>
    <mergeCell ref="F524:G524"/>
    <mergeCell ref="H524:I524"/>
    <mergeCell ref="O523:Q523"/>
    <mergeCell ref="B523:C523"/>
    <mergeCell ref="D523:E523"/>
    <mergeCell ref="F523:G523"/>
    <mergeCell ref="H523:I523"/>
    <mergeCell ref="K523:L523"/>
    <mergeCell ref="M523:N523"/>
    <mergeCell ref="M519:N520"/>
    <mergeCell ref="R523:S523"/>
    <mergeCell ref="K522:L522"/>
    <mergeCell ref="K521:L521"/>
    <mergeCell ref="M521:N521"/>
    <mergeCell ref="O521:Q521"/>
    <mergeCell ref="R521:S521"/>
    <mergeCell ref="M522:N522"/>
    <mergeCell ref="O522:Q522"/>
    <mergeCell ref="R522:S522"/>
    <mergeCell ref="B521:C521"/>
    <mergeCell ref="D521:E521"/>
    <mergeCell ref="F521:G521"/>
    <mergeCell ref="H521:I521"/>
    <mergeCell ref="B522:C522"/>
    <mergeCell ref="D522:E522"/>
    <mergeCell ref="F522:G522"/>
    <mergeCell ref="H522:I522"/>
    <mergeCell ref="C515:E515"/>
    <mergeCell ref="J519:J520"/>
    <mergeCell ref="H519:I520"/>
    <mergeCell ref="K519:L520"/>
    <mergeCell ref="C512:D512"/>
    <mergeCell ref="P512:S512"/>
    <mergeCell ref="B519:C520"/>
    <mergeCell ref="D519:E520"/>
    <mergeCell ref="F519:G520"/>
    <mergeCell ref="C517:E517"/>
    <mergeCell ref="O519:Q520"/>
    <mergeCell ref="H509:I509"/>
    <mergeCell ref="K509:L509"/>
    <mergeCell ref="G513:M514"/>
    <mergeCell ref="M509:N509"/>
    <mergeCell ref="M510:N510"/>
    <mergeCell ref="Q517:R517"/>
    <mergeCell ref="H518:K518"/>
    <mergeCell ref="M518:O518"/>
    <mergeCell ref="R519:S520"/>
    <mergeCell ref="B509:C509"/>
    <mergeCell ref="D509:E509"/>
    <mergeCell ref="K510:L510"/>
    <mergeCell ref="B510:C510"/>
    <mergeCell ref="D510:E510"/>
    <mergeCell ref="F510:G510"/>
    <mergeCell ref="H510:I510"/>
    <mergeCell ref="F509:G509"/>
    <mergeCell ref="B508:C508"/>
    <mergeCell ref="D508:E508"/>
    <mergeCell ref="F508:G508"/>
    <mergeCell ref="H508:I508"/>
    <mergeCell ref="R508:S508"/>
    <mergeCell ref="O510:Q510"/>
    <mergeCell ref="R510:S510"/>
    <mergeCell ref="O509:Q509"/>
    <mergeCell ref="R509:S509"/>
    <mergeCell ref="O508:Q508"/>
    <mergeCell ref="K508:L508"/>
    <mergeCell ref="M508:N508"/>
    <mergeCell ref="O507:Q507"/>
    <mergeCell ref="R507:S507"/>
    <mergeCell ref="K507:L507"/>
    <mergeCell ref="M507:N507"/>
    <mergeCell ref="O506:Q506"/>
    <mergeCell ref="R506:S506"/>
    <mergeCell ref="B507:C507"/>
    <mergeCell ref="D507:E507"/>
    <mergeCell ref="F507:G507"/>
    <mergeCell ref="H507:I507"/>
    <mergeCell ref="B506:C506"/>
    <mergeCell ref="D506:E506"/>
    <mergeCell ref="F506:G506"/>
    <mergeCell ref="H506:I506"/>
    <mergeCell ref="K506:L506"/>
    <mergeCell ref="M506:N506"/>
    <mergeCell ref="O504:Q504"/>
    <mergeCell ref="R504:S504"/>
    <mergeCell ref="B505:C505"/>
    <mergeCell ref="D505:E505"/>
    <mergeCell ref="F505:G505"/>
    <mergeCell ref="H505:I505"/>
    <mergeCell ref="K505:L505"/>
    <mergeCell ref="M505:N505"/>
    <mergeCell ref="O505:Q505"/>
    <mergeCell ref="R505:S505"/>
    <mergeCell ref="B504:C504"/>
    <mergeCell ref="D504:E504"/>
    <mergeCell ref="F504:G504"/>
    <mergeCell ref="H504:I504"/>
    <mergeCell ref="K504:L504"/>
    <mergeCell ref="M504:N504"/>
    <mergeCell ref="O502:Q502"/>
    <mergeCell ref="R502:S502"/>
    <mergeCell ref="B503:C503"/>
    <mergeCell ref="D503:E503"/>
    <mergeCell ref="F503:G503"/>
    <mergeCell ref="H503:I503"/>
    <mergeCell ref="K503:L503"/>
    <mergeCell ref="M503:N503"/>
    <mergeCell ref="O503:Q503"/>
    <mergeCell ref="R503:S503"/>
    <mergeCell ref="B502:C502"/>
    <mergeCell ref="D502:E502"/>
    <mergeCell ref="F502:G502"/>
    <mergeCell ref="H502:I502"/>
    <mergeCell ref="K502:L502"/>
    <mergeCell ref="M502:N502"/>
    <mergeCell ref="O500:Q500"/>
    <mergeCell ref="R500:S500"/>
    <mergeCell ref="B501:C501"/>
    <mergeCell ref="D501:E501"/>
    <mergeCell ref="F501:G501"/>
    <mergeCell ref="H501:I501"/>
    <mergeCell ref="K501:L501"/>
    <mergeCell ref="M501:N501"/>
    <mergeCell ref="O501:Q501"/>
    <mergeCell ref="R501:S501"/>
    <mergeCell ref="B500:C500"/>
    <mergeCell ref="D500:E500"/>
    <mergeCell ref="F500:G500"/>
    <mergeCell ref="H500:I500"/>
    <mergeCell ref="K500:L500"/>
    <mergeCell ref="M500:N500"/>
    <mergeCell ref="O498:Q498"/>
    <mergeCell ref="R498:S498"/>
    <mergeCell ref="B499:C499"/>
    <mergeCell ref="D499:E499"/>
    <mergeCell ref="F499:G499"/>
    <mergeCell ref="H499:I499"/>
    <mergeCell ref="K499:L499"/>
    <mergeCell ref="M499:N499"/>
    <mergeCell ref="O499:Q499"/>
    <mergeCell ref="R499:S499"/>
    <mergeCell ref="B498:C498"/>
    <mergeCell ref="D498:E498"/>
    <mergeCell ref="F498:G498"/>
    <mergeCell ref="H498:I498"/>
    <mergeCell ref="K498:L498"/>
    <mergeCell ref="M498:N498"/>
    <mergeCell ref="O496:Q496"/>
    <mergeCell ref="R496:S496"/>
    <mergeCell ref="B497:C497"/>
    <mergeCell ref="D497:E497"/>
    <mergeCell ref="F497:G497"/>
    <mergeCell ref="H497:I497"/>
    <mergeCell ref="K497:L497"/>
    <mergeCell ref="M497:N497"/>
    <mergeCell ref="O497:Q497"/>
    <mergeCell ref="R497:S497"/>
    <mergeCell ref="B496:C496"/>
    <mergeCell ref="D496:E496"/>
    <mergeCell ref="F496:G496"/>
    <mergeCell ref="H496:I496"/>
    <mergeCell ref="K496:L496"/>
    <mergeCell ref="M496:N496"/>
    <mergeCell ref="O494:Q494"/>
    <mergeCell ref="R494:S494"/>
    <mergeCell ref="B495:C495"/>
    <mergeCell ref="D495:E495"/>
    <mergeCell ref="F495:G495"/>
    <mergeCell ref="H495:I495"/>
    <mergeCell ref="K495:L495"/>
    <mergeCell ref="M495:N495"/>
    <mergeCell ref="O495:Q495"/>
    <mergeCell ref="R495:S495"/>
    <mergeCell ref="B494:C494"/>
    <mergeCell ref="D494:E494"/>
    <mergeCell ref="F494:G494"/>
    <mergeCell ref="H494:I494"/>
    <mergeCell ref="K494:L494"/>
    <mergeCell ref="M494:N494"/>
    <mergeCell ref="O492:Q492"/>
    <mergeCell ref="R492:S492"/>
    <mergeCell ref="B493:C493"/>
    <mergeCell ref="D493:E493"/>
    <mergeCell ref="F493:G493"/>
    <mergeCell ref="H493:I493"/>
    <mergeCell ref="K493:L493"/>
    <mergeCell ref="M493:N493"/>
    <mergeCell ref="O493:Q493"/>
    <mergeCell ref="R493:S493"/>
    <mergeCell ref="B492:C492"/>
    <mergeCell ref="D492:E492"/>
    <mergeCell ref="F492:G492"/>
    <mergeCell ref="H492:I492"/>
    <mergeCell ref="K492:L492"/>
    <mergeCell ref="M492:N492"/>
    <mergeCell ref="B491:C491"/>
    <mergeCell ref="D491:E491"/>
    <mergeCell ref="F491:G491"/>
    <mergeCell ref="H491:I491"/>
    <mergeCell ref="O491:Q491"/>
    <mergeCell ref="R491:S491"/>
    <mergeCell ref="K491:L491"/>
    <mergeCell ref="M491:N491"/>
    <mergeCell ref="R489:S489"/>
    <mergeCell ref="H489:I489"/>
    <mergeCell ref="M490:N490"/>
    <mergeCell ref="O490:Q490"/>
    <mergeCell ref="R490:S490"/>
    <mergeCell ref="M489:N489"/>
    <mergeCell ref="O489:Q489"/>
    <mergeCell ref="K490:L490"/>
    <mergeCell ref="K489:L489"/>
    <mergeCell ref="H490:I490"/>
    <mergeCell ref="B490:C490"/>
    <mergeCell ref="D490:E490"/>
    <mergeCell ref="F490:G490"/>
    <mergeCell ref="B489:C489"/>
    <mergeCell ref="D489:E489"/>
    <mergeCell ref="F489:G489"/>
    <mergeCell ref="B487:C487"/>
    <mergeCell ref="K487:L487"/>
    <mergeCell ref="D487:E487"/>
    <mergeCell ref="F487:G487"/>
    <mergeCell ref="H487:I487"/>
    <mergeCell ref="D488:E488"/>
    <mergeCell ref="F488:G488"/>
    <mergeCell ref="H488:I488"/>
    <mergeCell ref="B488:C488"/>
    <mergeCell ref="R487:S487"/>
    <mergeCell ref="K488:L488"/>
    <mergeCell ref="R488:S488"/>
    <mergeCell ref="O487:Q487"/>
    <mergeCell ref="M488:N488"/>
    <mergeCell ref="O488:Q488"/>
    <mergeCell ref="M487:N487"/>
    <mergeCell ref="D485:E486"/>
    <mergeCell ref="H485:I486"/>
    <mergeCell ref="G479:M480"/>
    <mergeCell ref="F485:G486"/>
    <mergeCell ref="R485:S486"/>
    <mergeCell ref="C481:E481"/>
    <mergeCell ref="C483:E483"/>
    <mergeCell ref="Q483:R483"/>
    <mergeCell ref="M484:O484"/>
    <mergeCell ref="O485:Q486"/>
    <mergeCell ref="B485:C486"/>
    <mergeCell ref="J485:J486"/>
    <mergeCell ref="H476:I476"/>
    <mergeCell ref="O476:Q476"/>
    <mergeCell ref="R476:S476"/>
    <mergeCell ref="K476:L476"/>
    <mergeCell ref="K485:L486"/>
    <mergeCell ref="M485:N486"/>
    <mergeCell ref="B475:C475"/>
    <mergeCell ref="D475:E475"/>
    <mergeCell ref="R475:S475"/>
    <mergeCell ref="M475:N475"/>
    <mergeCell ref="F484:L484"/>
    <mergeCell ref="K474:L474"/>
    <mergeCell ref="M474:N474"/>
    <mergeCell ref="R474:S474"/>
    <mergeCell ref="O474:Q474"/>
    <mergeCell ref="F476:G476"/>
    <mergeCell ref="F475:G475"/>
    <mergeCell ref="H475:I475"/>
    <mergeCell ref="K475:L475"/>
    <mergeCell ref="O475:Q475"/>
    <mergeCell ref="K473:L473"/>
    <mergeCell ref="M473:N473"/>
    <mergeCell ref="B474:C474"/>
    <mergeCell ref="D474:E474"/>
    <mergeCell ref="F474:G474"/>
    <mergeCell ref="H474:I474"/>
    <mergeCell ref="O473:Q473"/>
    <mergeCell ref="R473:S473"/>
    <mergeCell ref="C478:D478"/>
    <mergeCell ref="B476:C476"/>
    <mergeCell ref="D476:E476"/>
    <mergeCell ref="P478:S478"/>
    <mergeCell ref="M476:N476"/>
    <mergeCell ref="O472:Q472"/>
    <mergeCell ref="R472:S472"/>
    <mergeCell ref="B473:C473"/>
    <mergeCell ref="D473:E473"/>
    <mergeCell ref="F473:G473"/>
    <mergeCell ref="H473:I473"/>
    <mergeCell ref="B472:C472"/>
    <mergeCell ref="D472:E472"/>
    <mergeCell ref="F472:G472"/>
    <mergeCell ref="H472:I472"/>
    <mergeCell ref="K472:L472"/>
    <mergeCell ref="M472:N472"/>
    <mergeCell ref="O470:Q470"/>
    <mergeCell ref="R470:S470"/>
    <mergeCell ref="B471:C471"/>
    <mergeCell ref="D471:E471"/>
    <mergeCell ref="F471:G471"/>
    <mergeCell ref="H471:I471"/>
    <mergeCell ref="K471:L471"/>
    <mergeCell ref="M471:N471"/>
    <mergeCell ref="O471:Q471"/>
    <mergeCell ref="R471:S471"/>
    <mergeCell ref="B470:C470"/>
    <mergeCell ref="D470:E470"/>
    <mergeCell ref="F470:G470"/>
    <mergeCell ref="H470:I470"/>
    <mergeCell ref="K470:L470"/>
    <mergeCell ref="M470:N470"/>
    <mergeCell ref="O468:Q468"/>
    <mergeCell ref="R468:S468"/>
    <mergeCell ref="B469:C469"/>
    <mergeCell ref="D469:E469"/>
    <mergeCell ref="F469:G469"/>
    <mergeCell ref="H469:I469"/>
    <mergeCell ref="K469:L469"/>
    <mergeCell ref="M469:N469"/>
    <mergeCell ref="O469:Q469"/>
    <mergeCell ref="R469:S469"/>
    <mergeCell ref="B468:C468"/>
    <mergeCell ref="D468:E468"/>
    <mergeCell ref="F468:G468"/>
    <mergeCell ref="H468:I468"/>
    <mergeCell ref="K468:L468"/>
    <mergeCell ref="M468:N468"/>
    <mergeCell ref="O466:Q466"/>
    <mergeCell ref="R466:S466"/>
    <mergeCell ref="B467:C467"/>
    <mergeCell ref="D467:E467"/>
    <mergeCell ref="F467:G467"/>
    <mergeCell ref="H467:I467"/>
    <mergeCell ref="K467:L467"/>
    <mergeCell ref="M467:N467"/>
    <mergeCell ref="O467:Q467"/>
    <mergeCell ref="R467:S467"/>
    <mergeCell ref="B466:C466"/>
    <mergeCell ref="D466:E466"/>
    <mergeCell ref="F466:G466"/>
    <mergeCell ref="H466:I466"/>
    <mergeCell ref="K466:L466"/>
    <mergeCell ref="M466:N466"/>
    <mergeCell ref="O464:Q464"/>
    <mergeCell ref="R464:S464"/>
    <mergeCell ref="B465:C465"/>
    <mergeCell ref="D465:E465"/>
    <mergeCell ref="F465:G465"/>
    <mergeCell ref="H465:I465"/>
    <mergeCell ref="K465:L465"/>
    <mergeCell ref="M465:N465"/>
    <mergeCell ref="O465:Q465"/>
    <mergeCell ref="R465:S465"/>
    <mergeCell ref="B464:C464"/>
    <mergeCell ref="D464:E464"/>
    <mergeCell ref="F464:G464"/>
    <mergeCell ref="H464:I464"/>
    <mergeCell ref="K464:L464"/>
    <mergeCell ref="M464:N464"/>
    <mergeCell ref="O462:Q462"/>
    <mergeCell ref="R462:S462"/>
    <mergeCell ref="B463:C463"/>
    <mergeCell ref="D463:E463"/>
    <mergeCell ref="F463:G463"/>
    <mergeCell ref="H463:I463"/>
    <mergeCell ref="K463:L463"/>
    <mergeCell ref="M463:N463"/>
    <mergeCell ref="O463:Q463"/>
    <mergeCell ref="R463:S463"/>
    <mergeCell ref="B462:C462"/>
    <mergeCell ref="D462:E462"/>
    <mergeCell ref="F462:G462"/>
    <mergeCell ref="H462:I462"/>
    <mergeCell ref="K462:L462"/>
    <mergeCell ref="M462:N462"/>
    <mergeCell ref="O460:Q460"/>
    <mergeCell ref="R460:S460"/>
    <mergeCell ref="B461:C461"/>
    <mergeCell ref="D461:E461"/>
    <mergeCell ref="F461:G461"/>
    <mergeCell ref="H461:I461"/>
    <mergeCell ref="K461:L461"/>
    <mergeCell ref="M461:N461"/>
    <mergeCell ref="O461:Q461"/>
    <mergeCell ref="R461:S461"/>
    <mergeCell ref="B460:C460"/>
    <mergeCell ref="D460:E460"/>
    <mergeCell ref="F460:G460"/>
    <mergeCell ref="H460:I460"/>
    <mergeCell ref="K460:L460"/>
    <mergeCell ref="M460:N460"/>
    <mergeCell ref="O458:Q458"/>
    <mergeCell ref="R458:S458"/>
    <mergeCell ref="B459:C459"/>
    <mergeCell ref="D459:E459"/>
    <mergeCell ref="F459:G459"/>
    <mergeCell ref="H459:I459"/>
    <mergeCell ref="K459:L459"/>
    <mergeCell ref="M459:N459"/>
    <mergeCell ref="O459:Q459"/>
    <mergeCell ref="R459:S459"/>
    <mergeCell ref="B458:C458"/>
    <mergeCell ref="D458:E458"/>
    <mergeCell ref="F458:G458"/>
    <mergeCell ref="H458:I458"/>
    <mergeCell ref="K458:L458"/>
    <mergeCell ref="M458:N458"/>
    <mergeCell ref="O457:Q457"/>
    <mergeCell ref="R457:S457"/>
    <mergeCell ref="B457:C457"/>
    <mergeCell ref="D457:E457"/>
    <mergeCell ref="F457:G457"/>
    <mergeCell ref="H457:I457"/>
    <mergeCell ref="K457:L457"/>
    <mergeCell ref="M457:N457"/>
    <mergeCell ref="K456:L456"/>
    <mergeCell ref="M456:N456"/>
    <mergeCell ref="O456:Q456"/>
    <mergeCell ref="R456:S456"/>
    <mergeCell ref="B456:C456"/>
    <mergeCell ref="D456:E456"/>
    <mergeCell ref="F456:G456"/>
    <mergeCell ref="H456:I456"/>
    <mergeCell ref="O453:Q453"/>
    <mergeCell ref="R453:S453"/>
    <mergeCell ref="M454:N454"/>
    <mergeCell ref="O454:Q454"/>
    <mergeCell ref="R454:S454"/>
    <mergeCell ref="B455:C455"/>
    <mergeCell ref="D455:E455"/>
    <mergeCell ref="F455:G455"/>
    <mergeCell ref="H455:I455"/>
    <mergeCell ref="K455:L455"/>
    <mergeCell ref="B454:C454"/>
    <mergeCell ref="D454:E454"/>
    <mergeCell ref="F454:G454"/>
    <mergeCell ref="H454:I454"/>
    <mergeCell ref="R455:S455"/>
    <mergeCell ref="K454:L454"/>
    <mergeCell ref="M455:N455"/>
    <mergeCell ref="O455:Q455"/>
    <mergeCell ref="Q449:R449"/>
    <mergeCell ref="F450:L450"/>
    <mergeCell ref="M450:O450"/>
    <mergeCell ref="R451:S452"/>
    <mergeCell ref="B453:C453"/>
    <mergeCell ref="D453:E453"/>
    <mergeCell ref="F453:G453"/>
    <mergeCell ref="H453:I453"/>
    <mergeCell ref="K453:L453"/>
    <mergeCell ref="M453:N453"/>
    <mergeCell ref="C447:E447"/>
    <mergeCell ref="J451:J452"/>
    <mergeCell ref="H451:I452"/>
    <mergeCell ref="K451:L452"/>
    <mergeCell ref="C444:D444"/>
    <mergeCell ref="P444:S444"/>
    <mergeCell ref="B451:C452"/>
    <mergeCell ref="D451:E452"/>
    <mergeCell ref="F451:G452"/>
    <mergeCell ref="C449:E449"/>
    <mergeCell ref="F442:G442"/>
    <mergeCell ref="H442:I442"/>
    <mergeCell ref="F441:G441"/>
    <mergeCell ref="M451:N452"/>
    <mergeCell ref="O451:Q452"/>
    <mergeCell ref="H441:I441"/>
    <mergeCell ref="K441:L441"/>
    <mergeCell ref="G445:M446"/>
    <mergeCell ref="M441:N441"/>
    <mergeCell ref="M442:N442"/>
    <mergeCell ref="O442:Q442"/>
    <mergeCell ref="R442:S442"/>
    <mergeCell ref="O441:Q441"/>
    <mergeCell ref="R441:S441"/>
    <mergeCell ref="O440:Q440"/>
    <mergeCell ref="B441:C441"/>
    <mergeCell ref="D441:E441"/>
    <mergeCell ref="K442:L442"/>
    <mergeCell ref="B442:C442"/>
    <mergeCell ref="D442:E442"/>
    <mergeCell ref="O439:Q439"/>
    <mergeCell ref="R439:S439"/>
    <mergeCell ref="K439:L439"/>
    <mergeCell ref="M439:N439"/>
    <mergeCell ref="B440:C440"/>
    <mergeCell ref="D440:E440"/>
    <mergeCell ref="F440:G440"/>
    <mergeCell ref="H440:I440"/>
    <mergeCell ref="R440:S440"/>
    <mergeCell ref="B439:C439"/>
    <mergeCell ref="D439:E439"/>
    <mergeCell ref="F439:G439"/>
    <mergeCell ref="H439:I439"/>
    <mergeCell ref="K440:L440"/>
    <mergeCell ref="M440:N440"/>
    <mergeCell ref="O437:Q437"/>
    <mergeCell ref="D437:E437"/>
    <mergeCell ref="F437:G437"/>
    <mergeCell ref="H437:I437"/>
    <mergeCell ref="K437:L437"/>
    <mergeCell ref="R437:S437"/>
    <mergeCell ref="B438:C438"/>
    <mergeCell ref="D438:E438"/>
    <mergeCell ref="F438:G438"/>
    <mergeCell ref="H438:I438"/>
    <mergeCell ref="K438:L438"/>
    <mergeCell ref="M438:N438"/>
    <mergeCell ref="O438:Q438"/>
    <mergeCell ref="R438:S438"/>
    <mergeCell ref="B437:C437"/>
    <mergeCell ref="M437:N437"/>
    <mergeCell ref="O435:Q435"/>
    <mergeCell ref="R435:S435"/>
    <mergeCell ref="B436:C436"/>
    <mergeCell ref="D436:E436"/>
    <mergeCell ref="F436:G436"/>
    <mergeCell ref="H436:I436"/>
    <mergeCell ref="K436:L436"/>
    <mergeCell ref="M436:N436"/>
    <mergeCell ref="O436:Q436"/>
    <mergeCell ref="R436:S436"/>
    <mergeCell ref="B435:C435"/>
    <mergeCell ref="D435:E435"/>
    <mergeCell ref="F435:G435"/>
    <mergeCell ref="H435:I435"/>
    <mergeCell ref="K435:L435"/>
    <mergeCell ref="M435:N435"/>
    <mergeCell ref="O433:Q433"/>
    <mergeCell ref="R433:S433"/>
    <mergeCell ref="B434:C434"/>
    <mergeCell ref="D434:E434"/>
    <mergeCell ref="F434:G434"/>
    <mergeCell ref="H434:I434"/>
    <mergeCell ref="K434:L434"/>
    <mergeCell ref="M434:N434"/>
    <mergeCell ref="O434:Q434"/>
    <mergeCell ref="R434:S434"/>
    <mergeCell ref="B433:C433"/>
    <mergeCell ref="D433:E433"/>
    <mergeCell ref="F433:G433"/>
    <mergeCell ref="H433:I433"/>
    <mergeCell ref="K433:L433"/>
    <mergeCell ref="M433:N433"/>
    <mergeCell ref="O431:Q431"/>
    <mergeCell ref="R431:S431"/>
    <mergeCell ref="B432:C432"/>
    <mergeCell ref="D432:E432"/>
    <mergeCell ref="F432:G432"/>
    <mergeCell ref="H432:I432"/>
    <mergeCell ref="K432:L432"/>
    <mergeCell ref="M432:N432"/>
    <mergeCell ref="O432:Q432"/>
    <mergeCell ref="R432:S432"/>
    <mergeCell ref="B431:C431"/>
    <mergeCell ref="D431:E431"/>
    <mergeCell ref="F431:G431"/>
    <mergeCell ref="H431:I431"/>
    <mergeCell ref="K431:L431"/>
    <mergeCell ref="M431:N431"/>
    <mergeCell ref="O429:Q429"/>
    <mergeCell ref="R429:S429"/>
    <mergeCell ref="B430:C430"/>
    <mergeCell ref="D430:E430"/>
    <mergeCell ref="F430:G430"/>
    <mergeCell ref="H430:I430"/>
    <mergeCell ref="K430:L430"/>
    <mergeCell ref="M430:N430"/>
    <mergeCell ref="O430:Q430"/>
    <mergeCell ref="R430:S430"/>
    <mergeCell ref="B429:C429"/>
    <mergeCell ref="D429:E429"/>
    <mergeCell ref="F429:G429"/>
    <mergeCell ref="H429:I429"/>
    <mergeCell ref="K429:L429"/>
    <mergeCell ref="M429:N429"/>
    <mergeCell ref="O427:Q427"/>
    <mergeCell ref="R427:S427"/>
    <mergeCell ref="B428:C428"/>
    <mergeCell ref="D428:E428"/>
    <mergeCell ref="F428:G428"/>
    <mergeCell ref="H428:I428"/>
    <mergeCell ref="K428:L428"/>
    <mergeCell ref="M428:N428"/>
    <mergeCell ref="O428:Q428"/>
    <mergeCell ref="R428:S428"/>
    <mergeCell ref="B427:C427"/>
    <mergeCell ref="D427:E427"/>
    <mergeCell ref="F427:G427"/>
    <mergeCell ref="H427:I427"/>
    <mergeCell ref="K427:L427"/>
    <mergeCell ref="M427:N427"/>
    <mergeCell ref="O425:Q425"/>
    <mergeCell ref="R425:S425"/>
    <mergeCell ref="B426:C426"/>
    <mergeCell ref="D426:E426"/>
    <mergeCell ref="F426:G426"/>
    <mergeCell ref="H426:I426"/>
    <mergeCell ref="K426:L426"/>
    <mergeCell ref="M426:N426"/>
    <mergeCell ref="O426:Q426"/>
    <mergeCell ref="R426:S426"/>
    <mergeCell ref="B425:C425"/>
    <mergeCell ref="D425:E425"/>
    <mergeCell ref="F425:G425"/>
    <mergeCell ref="H425:I425"/>
    <mergeCell ref="K425:L425"/>
    <mergeCell ref="M425:N425"/>
    <mergeCell ref="O423:Q423"/>
    <mergeCell ref="R423:S423"/>
    <mergeCell ref="B424:C424"/>
    <mergeCell ref="D424:E424"/>
    <mergeCell ref="F424:G424"/>
    <mergeCell ref="H424:I424"/>
    <mergeCell ref="K424:L424"/>
    <mergeCell ref="M424:N424"/>
    <mergeCell ref="O424:Q424"/>
    <mergeCell ref="R424:S424"/>
    <mergeCell ref="B423:C423"/>
    <mergeCell ref="D423:E423"/>
    <mergeCell ref="F423:G423"/>
    <mergeCell ref="H423:I423"/>
    <mergeCell ref="K423:L423"/>
    <mergeCell ref="M423:N423"/>
    <mergeCell ref="O421:Q421"/>
    <mergeCell ref="R421:S421"/>
    <mergeCell ref="B422:C422"/>
    <mergeCell ref="D422:E422"/>
    <mergeCell ref="F422:G422"/>
    <mergeCell ref="H422:I422"/>
    <mergeCell ref="K422:L422"/>
    <mergeCell ref="M422:N422"/>
    <mergeCell ref="O422:Q422"/>
    <mergeCell ref="R422:S422"/>
    <mergeCell ref="B421:C421"/>
    <mergeCell ref="D421:E421"/>
    <mergeCell ref="F421:G421"/>
    <mergeCell ref="H421:I421"/>
    <mergeCell ref="K421:L421"/>
    <mergeCell ref="M421:N421"/>
    <mergeCell ref="R420:S420"/>
    <mergeCell ref="H419:I419"/>
    <mergeCell ref="K419:L419"/>
    <mergeCell ref="B420:C420"/>
    <mergeCell ref="D420:E420"/>
    <mergeCell ref="F420:G420"/>
    <mergeCell ref="H420:I420"/>
    <mergeCell ref="B419:C419"/>
    <mergeCell ref="D419:E419"/>
    <mergeCell ref="F419:G419"/>
    <mergeCell ref="M420:N420"/>
    <mergeCell ref="O420:Q420"/>
    <mergeCell ref="O417:Q418"/>
    <mergeCell ref="K417:L418"/>
    <mergeCell ref="M417:N418"/>
    <mergeCell ref="M419:N419"/>
    <mergeCell ref="K420:L420"/>
    <mergeCell ref="B417:C418"/>
    <mergeCell ref="D417:E418"/>
    <mergeCell ref="F417:G418"/>
    <mergeCell ref="H417:I418"/>
    <mergeCell ref="R417:S418"/>
    <mergeCell ref="O419:Q419"/>
    <mergeCell ref="R419:S419"/>
    <mergeCell ref="J417:J418"/>
    <mergeCell ref="C415:E415"/>
    <mergeCell ref="Q415:R415"/>
    <mergeCell ref="F416:L416"/>
    <mergeCell ref="M416:O416"/>
    <mergeCell ref="C410:D410"/>
    <mergeCell ref="P410:S410"/>
    <mergeCell ref="C413:E413"/>
    <mergeCell ref="G411:M412"/>
    <mergeCell ref="F407:G407"/>
    <mergeCell ref="H407:I407"/>
    <mergeCell ref="K407:L407"/>
    <mergeCell ref="B407:C407"/>
    <mergeCell ref="D407:E407"/>
    <mergeCell ref="K408:L408"/>
    <mergeCell ref="F408:G408"/>
    <mergeCell ref="H408:I408"/>
    <mergeCell ref="R406:S406"/>
    <mergeCell ref="O408:Q408"/>
    <mergeCell ref="R408:S408"/>
    <mergeCell ref="O407:Q407"/>
    <mergeCell ref="R407:S407"/>
    <mergeCell ref="O406:Q406"/>
    <mergeCell ref="M407:N407"/>
    <mergeCell ref="M408:N408"/>
    <mergeCell ref="B406:C406"/>
    <mergeCell ref="D406:E406"/>
    <mergeCell ref="F406:G406"/>
    <mergeCell ref="H406:I406"/>
    <mergeCell ref="K406:L406"/>
    <mergeCell ref="M406:N406"/>
    <mergeCell ref="B408:C408"/>
    <mergeCell ref="D408:E408"/>
    <mergeCell ref="O404:Q404"/>
    <mergeCell ref="R404:S404"/>
    <mergeCell ref="O405:Q405"/>
    <mergeCell ref="R405:S405"/>
    <mergeCell ref="B405:C405"/>
    <mergeCell ref="D405:E405"/>
    <mergeCell ref="F405:G405"/>
    <mergeCell ref="H405:I405"/>
    <mergeCell ref="K405:L405"/>
    <mergeCell ref="M405:N405"/>
    <mergeCell ref="B404:C404"/>
    <mergeCell ref="D404:E404"/>
    <mergeCell ref="F404:G404"/>
    <mergeCell ref="H404:I404"/>
    <mergeCell ref="K404:L404"/>
    <mergeCell ref="M404:N404"/>
    <mergeCell ref="O402:Q402"/>
    <mergeCell ref="R402:S402"/>
    <mergeCell ref="B403:C403"/>
    <mergeCell ref="D403:E403"/>
    <mergeCell ref="F403:G403"/>
    <mergeCell ref="H403:I403"/>
    <mergeCell ref="K403:L403"/>
    <mergeCell ref="M403:N403"/>
    <mergeCell ref="O403:Q403"/>
    <mergeCell ref="R403:S403"/>
    <mergeCell ref="B402:C402"/>
    <mergeCell ref="D402:E402"/>
    <mergeCell ref="F402:G402"/>
    <mergeCell ref="H402:I402"/>
    <mergeCell ref="K402:L402"/>
    <mergeCell ref="M402:N402"/>
    <mergeCell ref="O400:Q400"/>
    <mergeCell ref="R400:S400"/>
    <mergeCell ref="B401:C401"/>
    <mergeCell ref="D401:E401"/>
    <mergeCell ref="F401:G401"/>
    <mergeCell ref="H401:I401"/>
    <mergeCell ref="K401:L401"/>
    <mergeCell ref="M401:N401"/>
    <mergeCell ref="O401:Q401"/>
    <mergeCell ref="R401:S401"/>
    <mergeCell ref="B400:C400"/>
    <mergeCell ref="D400:E400"/>
    <mergeCell ref="F400:G400"/>
    <mergeCell ref="H400:I400"/>
    <mergeCell ref="K400:L400"/>
    <mergeCell ref="M400:N400"/>
    <mergeCell ref="O398:Q398"/>
    <mergeCell ref="R398:S398"/>
    <mergeCell ref="B399:C399"/>
    <mergeCell ref="D399:E399"/>
    <mergeCell ref="F399:G399"/>
    <mergeCell ref="H399:I399"/>
    <mergeCell ref="K399:L399"/>
    <mergeCell ref="M399:N399"/>
    <mergeCell ref="O399:Q399"/>
    <mergeCell ref="R399:S399"/>
    <mergeCell ref="B398:C398"/>
    <mergeCell ref="D398:E398"/>
    <mergeCell ref="F398:G398"/>
    <mergeCell ref="H398:I398"/>
    <mergeCell ref="K398:L398"/>
    <mergeCell ref="M398:N398"/>
    <mergeCell ref="O396:Q396"/>
    <mergeCell ref="R396:S396"/>
    <mergeCell ref="B397:C397"/>
    <mergeCell ref="D397:E397"/>
    <mergeCell ref="F397:G397"/>
    <mergeCell ref="H397:I397"/>
    <mergeCell ref="K397:L397"/>
    <mergeCell ref="M397:N397"/>
    <mergeCell ref="O397:Q397"/>
    <mergeCell ref="R397:S397"/>
    <mergeCell ref="B396:C396"/>
    <mergeCell ref="D396:E396"/>
    <mergeCell ref="F396:G396"/>
    <mergeCell ref="H396:I396"/>
    <mergeCell ref="K396:L396"/>
    <mergeCell ref="M396:N396"/>
    <mergeCell ref="O394:Q394"/>
    <mergeCell ref="R394:S394"/>
    <mergeCell ref="B395:C395"/>
    <mergeCell ref="D395:E395"/>
    <mergeCell ref="F395:G395"/>
    <mergeCell ref="H395:I395"/>
    <mergeCell ref="K395:L395"/>
    <mergeCell ref="M395:N395"/>
    <mergeCell ref="O395:Q395"/>
    <mergeCell ref="R395:S395"/>
    <mergeCell ref="B394:C394"/>
    <mergeCell ref="D394:E394"/>
    <mergeCell ref="F394:G394"/>
    <mergeCell ref="H394:I394"/>
    <mergeCell ref="K394:L394"/>
    <mergeCell ref="M394:N394"/>
    <mergeCell ref="O392:Q392"/>
    <mergeCell ref="R392:S392"/>
    <mergeCell ref="B393:C393"/>
    <mergeCell ref="D393:E393"/>
    <mergeCell ref="F393:G393"/>
    <mergeCell ref="H393:I393"/>
    <mergeCell ref="K393:L393"/>
    <mergeCell ref="M393:N393"/>
    <mergeCell ref="O393:Q393"/>
    <mergeCell ref="R393:S393"/>
    <mergeCell ref="B392:C392"/>
    <mergeCell ref="D392:E392"/>
    <mergeCell ref="F392:G392"/>
    <mergeCell ref="H392:I392"/>
    <mergeCell ref="K392:L392"/>
    <mergeCell ref="M392:N392"/>
    <mergeCell ref="O390:Q390"/>
    <mergeCell ref="R390:S390"/>
    <mergeCell ref="B391:C391"/>
    <mergeCell ref="D391:E391"/>
    <mergeCell ref="F391:G391"/>
    <mergeCell ref="H391:I391"/>
    <mergeCell ref="K391:L391"/>
    <mergeCell ref="M391:N391"/>
    <mergeCell ref="O391:Q391"/>
    <mergeCell ref="R391:S391"/>
    <mergeCell ref="B390:C390"/>
    <mergeCell ref="D390:E390"/>
    <mergeCell ref="F390:G390"/>
    <mergeCell ref="H390:I390"/>
    <mergeCell ref="K390:L390"/>
    <mergeCell ref="M390:N390"/>
    <mergeCell ref="O388:Q388"/>
    <mergeCell ref="R388:S388"/>
    <mergeCell ref="B389:C389"/>
    <mergeCell ref="D389:E389"/>
    <mergeCell ref="F389:G389"/>
    <mergeCell ref="H389:I389"/>
    <mergeCell ref="K389:L389"/>
    <mergeCell ref="M389:N389"/>
    <mergeCell ref="O389:Q389"/>
    <mergeCell ref="R389:S389"/>
    <mergeCell ref="B388:C388"/>
    <mergeCell ref="D388:E388"/>
    <mergeCell ref="F388:G388"/>
    <mergeCell ref="H388:I388"/>
    <mergeCell ref="K388:L388"/>
    <mergeCell ref="M388:N388"/>
    <mergeCell ref="O386:Q386"/>
    <mergeCell ref="R386:S386"/>
    <mergeCell ref="B387:C387"/>
    <mergeCell ref="D387:E387"/>
    <mergeCell ref="F387:G387"/>
    <mergeCell ref="H387:I387"/>
    <mergeCell ref="K387:L387"/>
    <mergeCell ref="M387:N387"/>
    <mergeCell ref="O387:Q387"/>
    <mergeCell ref="R387:S387"/>
    <mergeCell ref="B386:C386"/>
    <mergeCell ref="D386:E386"/>
    <mergeCell ref="F386:G386"/>
    <mergeCell ref="H386:I386"/>
    <mergeCell ref="K386:L386"/>
    <mergeCell ref="M386:N386"/>
    <mergeCell ref="R383:S384"/>
    <mergeCell ref="B385:C385"/>
    <mergeCell ref="D385:E385"/>
    <mergeCell ref="F385:G385"/>
    <mergeCell ref="H385:I385"/>
    <mergeCell ref="K385:L385"/>
    <mergeCell ref="M385:N385"/>
    <mergeCell ref="O385:Q385"/>
    <mergeCell ref="R385:S385"/>
    <mergeCell ref="H382:J382"/>
    <mergeCell ref="M382:O382"/>
    <mergeCell ref="B383:C384"/>
    <mergeCell ref="D383:E384"/>
    <mergeCell ref="F383:G384"/>
    <mergeCell ref="H383:I384"/>
    <mergeCell ref="J383:J384"/>
    <mergeCell ref="K383:L384"/>
    <mergeCell ref="M383:N384"/>
    <mergeCell ref="O383:Q384"/>
    <mergeCell ref="C379:E379"/>
    <mergeCell ref="C381:E381"/>
    <mergeCell ref="Q381:R381"/>
    <mergeCell ref="K12:L12"/>
    <mergeCell ref="M12:N12"/>
    <mergeCell ref="B13:C13"/>
    <mergeCell ref="D13:E13"/>
    <mergeCell ref="B12:C12"/>
    <mergeCell ref="B14:C14"/>
    <mergeCell ref="D14:E14"/>
    <mergeCell ref="G377:M378"/>
    <mergeCell ref="M11:N11"/>
    <mergeCell ref="F13:G13"/>
    <mergeCell ref="H13:I13"/>
    <mergeCell ref="F14:G14"/>
    <mergeCell ref="H14:I14"/>
    <mergeCell ref="M14:N14"/>
    <mergeCell ref="H12:I12"/>
    <mergeCell ref="H15:I15"/>
    <mergeCell ref="H19:I19"/>
    <mergeCell ref="O12:Q12"/>
    <mergeCell ref="K14:L14"/>
    <mergeCell ref="R14:S14"/>
    <mergeCell ref="K13:L13"/>
    <mergeCell ref="M13:N13"/>
    <mergeCell ref="O13:Q13"/>
    <mergeCell ref="R13:S13"/>
    <mergeCell ref="M15:N15"/>
    <mergeCell ref="K15:L15"/>
    <mergeCell ref="H16:I16"/>
    <mergeCell ref="K16:L16"/>
    <mergeCell ref="M16:N16"/>
    <mergeCell ref="R9:S10"/>
    <mergeCell ref="O11:Q11"/>
    <mergeCell ref="R11:S11"/>
    <mergeCell ref="R12:S12"/>
    <mergeCell ref="O9:Q10"/>
    <mergeCell ref="AJ1:AM1"/>
    <mergeCell ref="G3:M4"/>
    <mergeCell ref="M9:N10"/>
    <mergeCell ref="Q7:R7"/>
    <mergeCell ref="X1:Y1"/>
    <mergeCell ref="M8:O8"/>
    <mergeCell ref="H8:I8"/>
    <mergeCell ref="H11:I11"/>
    <mergeCell ref="B9:C10"/>
    <mergeCell ref="B11:C11"/>
    <mergeCell ref="K9:L10"/>
    <mergeCell ref="C7:E7"/>
    <mergeCell ref="K11:L11"/>
    <mergeCell ref="D12:E12"/>
    <mergeCell ref="F12:G12"/>
    <mergeCell ref="D9:E10"/>
    <mergeCell ref="F9:G10"/>
    <mergeCell ref="C5:E5"/>
    <mergeCell ref="H9:I10"/>
    <mergeCell ref="J9:J10"/>
    <mergeCell ref="D11:E11"/>
    <mergeCell ref="F11:G11"/>
    <mergeCell ref="K17:L17"/>
    <mergeCell ref="M17:N17"/>
    <mergeCell ref="O14:Q14"/>
    <mergeCell ref="H17:I17"/>
    <mergeCell ref="R20:S20"/>
    <mergeCell ref="R16:S16"/>
    <mergeCell ref="O18:Q18"/>
    <mergeCell ref="O17:Q17"/>
    <mergeCell ref="R15:S15"/>
    <mergeCell ref="R17:S17"/>
    <mergeCell ref="O15:Q15"/>
    <mergeCell ref="O16:Q16"/>
    <mergeCell ref="O20:Q20"/>
    <mergeCell ref="B15:C15"/>
    <mergeCell ref="B17:C17"/>
    <mergeCell ref="D17:E17"/>
    <mergeCell ref="F17:G17"/>
    <mergeCell ref="D15:E15"/>
    <mergeCell ref="F15:G15"/>
    <mergeCell ref="B16:C16"/>
    <mergeCell ref="D16:E16"/>
    <mergeCell ref="F16:G16"/>
    <mergeCell ref="D18:E18"/>
    <mergeCell ref="F18:G18"/>
    <mergeCell ref="H18:I18"/>
    <mergeCell ref="M18:N18"/>
    <mergeCell ref="F20:G20"/>
    <mergeCell ref="H20:I20"/>
    <mergeCell ref="K20:L20"/>
    <mergeCell ref="M20:N20"/>
    <mergeCell ref="B18:C18"/>
    <mergeCell ref="R18:S18"/>
    <mergeCell ref="O19:Q19"/>
    <mergeCell ref="R19:S19"/>
    <mergeCell ref="K19:L19"/>
    <mergeCell ref="M19:N19"/>
    <mergeCell ref="K18:L18"/>
    <mergeCell ref="B19:C19"/>
    <mergeCell ref="D19:E19"/>
    <mergeCell ref="F19:G19"/>
    <mergeCell ref="F21:G21"/>
    <mergeCell ref="H21:I21"/>
    <mergeCell ref="O21:Q21"/>
    <mergeCell ref="R21:S21"/>
    <mergeCell ref="K21:L21"/>
    <mergeCell ref="M21:N21"/>
    <mergeCell ref="B20:C20"/>
    <mergeCell ref="D20:E20"/>
    <mergeCell ref="B22:C22"/>
    <mergeCell ref="D22:E22"/>
    <mergeCell ref="B21:C21"/>
    <mergeCell ref="D21:E21"/>
    <mergeCell ref="O22:Q22"/>
    <mergeCell ref="R22:S22"/>
    <mergeCell ref="K22:L22"/>
    <mergeCell ref="M22:N22"/>
    <mergeCell ref="B23:C23"/>
    <mergeCell ref="D23:E23"/>
    <mergeCell ref="F23:G23"/>
    <mergeCell ref="H23:I23"/>
    <mergeCell ref="F22:G22"/>
    <mergeCell ref="H22:I22"/>
    <mergeCell ref="K26:L26"/>
    <mergeCell ref="M26:N26"/>
    <mergeCell ref="K25:L25"/>
    <mergeCell ref="M25:N25"/>
    <mergeCell ref="O23:Q23"/>
    <mergeCell ref="R23:S23"/>
    <mergeCell ref="K23:L23"/>
    <mergeCell ref="M23:N23"/>
    <mergeCell ref="K24:L24"/>
    <mergeCell ref="M24:N24"/>
    <mergeCell ref="F25:G25"/>
    <mergeCell ref="H25:I25"/>
    <mergeCell ref="O25:Q25"/>
    <mergeCell ref="R25:S25"/>
    <mergeCell ref="O24:Q24"/>
    <mergeCell ref="R24:S24"/>
    <mergeCell ref="F24:G24"/>
    <mergeCell ref="H24:I24"/>
    <mergeCell ref="F27:G27"/>
    <mergeCell ref="H27:I27"/>
    <mergeCell ref="B26:C26"/>
    <mergeCell ref="D26:E26"/>
    <mergeCell ref="B24:C24"/>
    <mergeCell ref="D24:E24"/>
    <mergeCell ref="B27:C27"/>
    <mergeCell ref="D27:E27"/>
    <mergeCell ref="B25:C25"/>
    <mergeCell ref="D25:E25"/>
    <mergeCell ref="B28:C28"/>
    <mergeCell ref="D28:E28"/>
    <mergeCell ref="O26:Q26"/>
    <mergeCell ref="R26:S26"/>
    <mergeCell ref="O27:Q27"/>
    <mergeCell ref="R27:S27"/>
    <mergeCell ref="F26:G26"/>
    <mergeCell ref="H26:I26"/>
    <mergeCell ref="K27:L27"/>
    <mergeCell ref="M27:N27"/>
    <mergeCell ref="F28:G28"/>
    <mergeCell ref="H28:I28"/>
    <mergeCell ref="O28:Q28"/>
    <mergeCell ref="R28:S28"/>
    <mergeCell ref="K28:L28"/>
    <mergeCell ref="M28:N28"/>
    <mergeCell ref="K29:L29"/>
    <mergeCell ref="M29:N29"/>
    <mergeCell ref="B30:C30"/>
    <mergeCell ref="D30:E30"/>
    <mergeCell ref="F30:G30"/>
    <mergeCell ref="H30:I30"/>
    <mergeCell ref="B29:C29"/>
    <mergeCell ref="D29:E29"/>
    <mergeCell ref="F29:G29"/>
    <mergeCell ref="H29:I29"/>
    <mergeCell ref="O31:Q31"/>
    <mergeCell ref="R31:S31"/>
    <mergeCell ref="K31:L31"/>
    <mergeCell ref="M31:N31"/>
    <mergeCell ref="O29:Q29"/>
    <mergeCell ref="R29:S29"/>
    <mergeCell ref="K30:L30"/>
    <mergeCell ref="M30:N30"/>
    <mergeCell ref="O30:Q30"/>
    <mergeCell ref="R30:S30"/>
    <mergeCell ref="B31:C31"/>
    <mergeCell ref="D31:E31"/>
    <mergeCell ref="F31:G31"/>
    <mergeCell ref="H31:I31"/>
    <mergeCell ref="K32:L32"/>
    <mergeCell ref="M32:N32"/>
    <mergeCell ref="B32:C32"/>
    <mergeCell ref="D32:E32"/>
    <mergeCell ref="B33:C33"/>
    <mergeCell ref="D33:E33"/>
    <mergeCell ref="O33:Q33"/>
    <mergeCell ref="R33:S33"/>
    <mergeCell ref="O32:Q32"/>
    <mergeCell ref="R32:S32"/>
    <mergeCell ref="H34:I34"/>
    <mergeCell ref="F32:G32"/>
    <mergeCell ref="H32:I32"/>
    <mergeCell ref="O34:Q34"/>
    <mergeCell ref="R34:S34"/>
    <mergeCell ref="K34:L34"/>
    <mergeCell ref="M34:N34"/>
    <mergeCell ref="G37:M38"/>
    <mergeCell ref="C39:E39"/>
    <mergeCell ref="F33:G33"/>
    <mergeCell ref="H33:I33"/>
    <mergeCell ref="K33:L33"/>
    <mergeCell ref="M33:N33"/>
    <mergeCell ref="C36:D36"/>
    <mergeCell ref="B34:C34"/>
    <mergeCell ref="D34:E34"/>
    <mergeCell ref="F34:G34"/>
    <mergeCell ref="P36:S36"/>
    <mergeCell ref="B43:C44"/>
    <mergeCell ref="D43:E44"/>
    <mergeCell ref="F43:G44"/>
    <mergeCell ref="C41:E41"/>
    <mergeCell ref="Q41:R41"/>
    <mergeCell ref="M42:O42"/>
    <mergeCell ref="H42:J42"/>
    <mergeCell ref="R43:S44"/>
    <mergeCell ref="J43:J44"/>
    <mergeCell ref="H43:I44"/>
    <mergeCell ref="M46:N46"/>
    <mergeCell ref="O46:Q46"/>
    <mergeCell ref="O43:Q44"/>
    <mergeCell ref="K45:L45"/>
    <mergeCell ref="M45:N45"/>
    <mergeCell ref="K43:L44"/>
    <mergeCell ref="M43:N44"/>
    <mergeCell ref="O45:Q45"/>
    <mergeCell ref="H45:I45"/>
    <mergeCell ref="O47:Q47"/>
    <mergeCell ref="R47:S47"/>
    <mergeCell ref="R45:S45"/>
    <mergeCell ref="B46:C46"/>
    <mergeCell ref="D46:E46"/>
    <mergeCell ref="F46:G46"/>
    <mergeCell ref="H46:I46"/>
    <mergeCell ref="B45:C45"/>
    <mergeCell ref="D45:E45"/>
    <mergeCell ref="F45:G45"/>
    <mergeCell ref="R46:S46"/>
    <mergeCell ref="K46:L46"/>
    <mergeCell ref="K48:L48"/>
    <mergeCell ref="M48:N48"/>
    <mergeCell ref="O48:Q48"/>
    <mergeCell ref="F48:G48"/>
    <mergeCell ref="H48:I48"/>
    <mergeCell ref="R48:S48"/>
    <mergeCell ref="K47:L47"/>
    <mergeCell ref="M47:N47"/>
    <mergeCell ref="B47:C47"/>
    <mergeCell ref="D47:E47"/>
    <mergeCell ref="F47:G47"/>
    <mergeCell ref="H47:I47"/>
    <mergeCell ref="B49:C49"/>
    <mergeCell ref="D49:E49"/>
    <mergeCell ref="F49:G49"/>
    <mergeCell ref="H49:I49"/>
    <mergeCell ref="B48:C48"/>
    <mergeCell ref="D48:E48"/>
    <mergeCell ref="O49:Q49"/>
    <mergeCell ref="R49:S49"/>
    <mergeCell ref="K49:L49"/>
    <mergeCell ref="M49:N49"/>
    <mergeCell ref="O51:Q51"/>
    <mergeCell ref="R51:S51"/>
    <mergeCell ref="O50:Q50"/>
    <mergeCell ref="R50:S50"/>
    <mergeCell ref="B50:C50"/>
    <mergeCell ref="D50:E50"/>
    <mergeCell ref="F50:G50"/>
    <mergeCell ref="H50:I50"/>
    <mergeCell ref="K50:L50"/>
    <mergeCell ref="M50:N50"/>
    <mergeCell ref="B51:C51"/>
    <mergeCell ref="D51:E51"/>
    <mergeCell ref="F51:G51"/>
    <mergeCell ref="H51:I51"/>
    <mergeCell ref="K51:L51"/>
    <mergeCell ref="M51:N51"/>
    <mergeCell ref="B52:C52"/>
    <mergeCell ref="D52:E52"/>
    <mergeCell ref="F52:G52"/>
    <mergeCell ref="H52:I52"/>
    <mergeCell ref="B53:C53"/>
    <mergeCell ref="D53:E53"/>
    <mergeCell ref="F53:G53"/>
    <mergeCell ref="H53:I53"/>
    <mergeCell ref="O52:Q52"/>
    <mergeCell ref="R52:S52"/>
    <mergeCell ref="K53:L53"/>
    <mergeCell ref="M53:N53"/>
    <mergeCell ref="O53:Q53"/>
    <mergeCell ref="R53:S53"/>
    <mergeCell ref="K52:L52"/>
    <mergeCell ref="M52:N52"/>
    <mergeCell ref="K54:L54"/>
    <mergeCell ref="M54:N54"/>
    <mergeCell ref="O54:Q54"/>
    <mergeCell ref="R54:S54"/>
    <mergeCell ref="B54:C54"/>
    <mergeCell ref="D54:E54"/>
    <mergeCell ref="F54:G54"/>
    <mergeCell ref="H54:I54"/>
    <mergeCell ref="K55:L55"/>
    <mergeCell ref="M55:N55"/>
    <mergeCell ref="O55:Q55"/>
    <mergeCell ref="R55:S55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O56:Q56"/>
    <mergeCell ref="R56:S56"/>
    <mergeCell ref="K57:L57"/>
    <mergeCell ref="M57:N57"/>
    <mergeCell ref="O57:Q57"/>
    <mergeCell ref="R57:S57"/>
    <mergeCell ref="K56:L56"/>
    <mergeCell ref="M56:N56"/>
    <mergeCell ref="K58:L58"/>
    <mergeCell ref="M58:N58"/>
    <mergeCell ref="O58:Q58"/>
    <mergeCell ref="R58:S58"/>
    <mergeCell ref="B58:C58"/>
    <mergeCell ref="D58:E58"/>
    <mergeCell ref="F58:G58"/>
    <mergeCell ref="H58:I58"/>
    <mergeCell ref="K59:L59"/>
    <mergeCell ref="M59:N59"/>
    <mergeCell ref="O59:Q59"/>
    <mergeCell ref="R59:S59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O60:Q60"/>
    <mergeCell ref="R60:S60"/>
    <mergeCell ref="K61:L61"/>
    <mergeCell ref="M61:N61"/>
    <mergeCell ref="O61:Q61"/>
    <mergeCell ref="R61:S61"/>
    <mergeCell ref="K60:L60"/>
    <mergeCell ref="M60:N60"/>
    <mergeCell ref="K62:L62"/>
    <mergeCell ref="M62:N62"/>
    <mergeCell ref="O62:Q62"/>
    <mergeCell ref="R62:S62"/>
    <mergeCell ref="B62:C62"/>
    <mergeCell ref="D62:E62"/>
    <mergeCell ref="F62:G62"/>
    <mergeCell ref="H62:I62"/>
    <mergeCell ref="K63:L63"/>
    <mergeCell ref="M63:N63"/>
    <mergeCell ref="O63:Q63"/>
    <mergeCell ref="R63:S63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5:G65"/>
    <mergeCell ref="H65:I65"/>
    <mergeCell ref="O64:Q64"/>
    <mergeCell ref="R64:S64"/>
    <mergeCell ref="K65:L65"/>
    <mergeCell ref="M65:N65"/>
    <mergeCell ref="O65:Q65"/>
    <mergeCell ref="R65:S65"/>
    <mergeCell ref="K64:L64"/>
    <mergeCell ref="M64:N64"/>
    <mergeCell ref="R66:S66"/>
    <mergeCell ref="B67:C67"/>
    <mergeCell ref="D67:E67"/>
    <mergeCell ref="H67:I67"/>
    <mergeCell ref="K67:L67"/>
    <mergeCell ref="M67:N67"/>
    <mergeCell ref="O67:Q67"/>
    <mergeCell ref="M66:N66"/>
    <mergeCell ref="P70:S70"/>
    <mergeCell ref="G71:M72"/>
    <mergeCell ref="C73:E73"/>
    <mergeCell ref="R67:S67"/>
    <mergeCell ref="B66:C66"/>
    <mergeCell ref="D66:E66"/>
    <mergeCell ref="F66:G66"/>
    <mergeCell ref="H66:I66"/>
    <mergeCell ref="K66:L66"/>
    <mergeCell ref="O66:Q66"/>
    <mergeCell ref="F67:G67"/>
    <mergeCell ref="O68:Q68"/>
    <mergeCell ref="R68:S68"/>
    <mergeCell ref="C75:E75"/>
    <mergeCell ref="Q75:R75"/>
    <mergeCell ref="B68:C68"/>
    <mergeCell ref="D68:E68"/>
    <mergeCell ref="F68:G68"/>
    <mergeCell ref="H68:I68"/>
    <mergeCell ref="B77:C78"/>
    <mergeCell ref="D77:E78"/>
    <mergeCell ref="F77:G78"/>
    <mergeCell ref="H77:I78"/>
    <mergeCell ref="M68:N68"/>
    <mergeCell ref="K77:L78"/>
    <mergeCell ref="M77:N78"/>
    <mergeCell ref="K68:L68"/>
    <mergeCell ref="M76:O76"/>
    <mergeCell ref="C70:D70"/>
    <mergeCell ref="R77:S78"/>
    <mergeCell ref="B79:C79"/>
    <mergeCell ref="D79:E79"/>
    <mergeCell ref="F79:G79"/>
    <mergeCell ref="H79:I79"/>
    <mergeCell ref="K79:L79"/>
    <mergeCell ref="M79:N79"/>
    <mergeCell ref="O79:Q79"/>
    <mergeCell ref="R79:S79"/>
    <mergeCell ref="J77:J78"/>
    <mergeCell ref="B80:C80"/>
    <mergeCell ref="D80:E80"/>
    <mergeCell ref="F80:G80"/>
    <mergeCell ref="H80:I80"/>
    <mergeCell ref="B81:C81"/>
    <mergeCell ref="D81:E81"/>
    <mergeCell ref="F81:G81"/>
    <mergeCell ref="H81:I81"/>
    <mergeCell ref="O80:Q80"/>
    <mergeCell ref="R80:S80"/>
    <mergeCell ref="K81:L81"/>
    <mergeCell ref="M81:N81"/>
    <mergeCell ref="O81:Q81"/>
    <mergeCell ref="R81:S81"/>
    <mergeCell ref="K80:L80"/>
    <mergeCell ref="M80:N80"/>
    <mergeCell ref="O77:Q78"/>
    <mergeCell ref="K82:L82"/>
    <mergeCell ref="M82:N82"/>
    <mergeCell ref="O82:Q82"/>
    <mergeCell ref="R82:S82"/>
    <mergeCell ref="B82:C82"/>
    <mergeCell ref="D82:E82"/>
    <mergeCell ref="F82:G82"/>
    <mergeCell ref="H82:I82"/>
    <mergeCell ref="K83:L83"/>
    <mergeCell ref="M83:N83"/>
    <mergeCell ref="O83:Q83"/>
    <mergeCell ref="R83:S83"/>
    <mergeCell ref="B83:C83"/>
    <mergeCell ref="D83:E83"/>
    <mergeCell ref="F83:G83"/>
    <mergeCell ref="H83:I83"/>
    <mergeCell ref="B84:C84"/>
    <mergeCell ref="D84:E84"/>
    <mergeCell ref="F84:G84"/>
    <mergeCell ref="H84:I84"/>
    <mergeCell ref="B85:C85"/>
    <mergeCell ref="D85:E85"/>
    <mergeCell ref="F85:G85"/>
    <mergeCell ref="H85:I85"/>
    <mergeCell ref="O84:Q84"/>
    <mergeCell ref="R84:S84"/>
    <mergeCell ref="K85:L85"/>
    <mergeCell ref="M85:N85"/>
    <mergeCell ref="O85:Q85"/>
    <mergeCell ref="R85:S85"/>
    <mergeCell ref="K84:L84"/>
    <mergeCell ref="M84:N84"/>
    <mergeCell ref="K86:L86"/>
    <mergeCell ref="M86:N86"/>
    <mergeCell ref="O86:Q86"/>
    <mergeCell ref="R86:S86"/>
    <mergeCell ref="B86:C86"/>
    <mergeCell ref="D86:E86"/>
    <mergeCell ref="F86:G86"/>
    <mergeCell ref="H86:I86"/>
    <mergeCell ref="K87:L87"/>
    <mergeCell ref="M87:N87"/>
    <mergeCell ref="O87:Q87"/>
    <mergeCell ref="R87:S87"/>
    <mergeCell ref="B87:C87"/>
    <mergeCell ref="D87:E87"/>
    <mergeCell ref="F87:G87"/>
    <mergeCell ref="H87:I87"/>
    <mergeCell ref="B88:C88"/>
    <mergeCell ref="D88:E88"/>
    <mergeCell ref="F88:G88"/>
    <mergeCell ref="H88:I88"/>
    <mergeCell ref="B89:C89"/>
    <mergeCell ref="D89:E89"/>
    <mergeCell ref="F89:G89"/>
    <mergeCell ref="H89:I89"/>
    <mergeCell ref="O88:Q88"/>
    <mergeCell ref="R88:S88"/>
    <mergeCell ref="K89:L89"/>
    <mergeCell ref="M89:N89"/>
    <mergeCell ref="O89:Q89"/>
    <mergeCell ref="R89:S89"/>
    <mergeCell ref="K88:L88"/>
    <mergeCell ref="M88:N88"/>
    <mergeCell ref="K90:L90"/>
    <mergeCell ref="M90:N90"/>
    <mergeCell ref="O90:Q90"/>
    <mergeCell ref="R90:S90"/>
    <mergeCell ref="B90:C90"/>
    <mergeCell ref="D90:E90"/>
    <mergeCell ref="F90:G90"/>
    <mergeCell ref="H90:I90"/>
    <mergeCell ref="K91:L91"/>
    <mergeCell ref="M91:N91"/>
    <mergeCell ref="O91:Q91"/>
    <mergeCell ref="R91:S91"/>
    <mergeCell ref="B91:C91"/>
    <mergeCell ref="D91:E91"/>
    <mergeCell ref="F91:G91"/>
    <mergeCell ref="H91:I91"/>
    <mergeCell ref="B92:C92"/>
    <mergeCell ref="D92:E92"/>
    <mergeCell ref="F92:G92"/>
    <mergeCell ref="H92:I92"/>
    <mergeCell ref="B93:C93"/>
    <mergeCell ref="D93:E93"/>
    <mergeCell ref="F93:G93"/>
    <mergeCell ref="H93:I93"/>
    <mergeCell ref="O92:Q92"/>
    <mergeCell ref="R92:S92"/>
    <mergeCell ref="K93:L93"/>
    <mergeCell ref="M93:N93"/>
    <mergeCell ref="O93:Q93"/>
    <mergeCell ref="R93:S93"/>
    <mergeCell ref="K92:L92"/>
    <mergeCell ref="M92:N92"/>
    <mergeCell ref="K94:L94"/>
    <mergeCell ref="M94:N94"/>
    <mergeCell ref="O94:Q94"/>
    <mergeCell ref="R94:S94"/>
    <mergeCell ref="B94:C94"/>
    <mergeCell ref="D94:E94"/>
    <mergeCell ref="F94:G94"/>
    <mergeCell ref="H94:I94"/>
    <mergeCell ref="K95:L95"/>
    <mergeCell ref="M95:N95"/>
    <mergeCell ref="O95:Q95"/>
    <mergeCell ref="R95:S95"/>
    <mergeCell ref="B95:C95"/>
    <mergeCell ref="D95:E95"/>
    <mergeCell ref="F95:G95"/>
    <mergeCell ref="H95:I95"/>
    <mergeCell ref="B96:C96"/>
    <mergeCell ref="D96:E96"/>
    <mergeCell ref="F96:G96"/>
    <mergeCell ref="H96:I96"/>
    <mergeCell ref="B97:C97"/>
    <mergeCell ref="D97:E97"/>
    <mergeCell ref="F97:G97"/>
    <mergeCell ref="H97:I97"/>
    <mergeCell ref="O96:Q96"/>
    <mergeCell ref="R96:S96"/>
    <mergeCell ref="K97:L97"/>
    <mergeCell ref="M97:N97"/>
    <mergeCell ref="O97:Q97"/>
    <mergeCell ref="R97:S97"/>
    <mergeCell ref="K96:L96"/>
    <mergeCell ref="M96:N96"/>
    <mergeCell ref="K98:L98"/>
    <mergeCell ref="M98:N98"/>
    <mergeCell ref="O98:Q98"/>
    <mergeCell ref="R98:S98"/>
    <mergeCell ref="B98:C98"/>
    <mergeCell ref="D98:E98"/>
    <mergeCell ref="F98:G98"/>
    <mergeCell ref="H98:I98"/>
    <mergeCell ref="K99:L99"/>
    <mergeCell ref="M99:N99"/>
    <mergeCell ref="O99:Q99"/>
    <mergeCell ref="R99:S99"/>
    <mergeCell ref="B99:C99"/>
    <mergeCell ref="D99:E99"/>
    <mergeCell ref="F99:G99"/>
    <mergeCell ref="H99:I99"/>
    <mergeCell ref="D101:E101"/>
    <mergeCell ref="F101:G101"/>
    <mergeCell ref="F100:G100"/>
    <mergeCell ref="R100:S100"/>
    <mergeCell ref="O101:Q101"/>
    <mergeCell ref="R101:S101"/>
    <mergeCell ref="O100:Q100"/>
    <mergeCell ref="K100:L100"/>
    <mergeCell ref="H100:I100"/>
    <mergeCell ref="M101:N101"/>
    <mergeCell ref="R102:S102"/>
    <mergeCell ref="C109:E109"/>
    <mergeCell ref="Q109:R109"/>
    <mergeCell ref="O102:Q102"/>
    <mergeCell ref="D102:E102"/>
    <mergeCell ref="F102:G102"/>
    <mergeCell ref="M100:N100"/>
    <mergeCell ref="B102:C102"/>
    <mergeCell ref="M102:N102"/>
    <mergeCell ref="H102:I102"/>
    <mergeCell ref="K102:L102"/>
    <mergeCell ref="H101:I101"/>
    <mergeCell ref="K101:L101"/>
    <mergeCell ref="B100:C100"/>
    <mergeCell ref="D100:E100"/>
    <mergeCell ref="B101:C101"/>
    <mergeCell ref="M110:O110"/>
    <mergeCell ref="C104:D104"/>
    <mergeCell ref="P104:S104"/>
    <mergeCell ref="G105:M106"/>
    <mergeCell ref="C107:E107"/>
    <mergeCell ref="O111:Q112"/>
    <mergeCell ref="B111:C112"/>
    <mergeCell ref="D111:E112"/>
    <mergeCell ref="F111:G112"/>
    <mergeCell ref="H111:I112"/>
    <mergeCell ref="B114:C114"/>
    <mergeCell ref="D114:E114"/>
    <mergeCell ref="F114:G114"/>
    <mergeCell ref="H114:I114"/>
    <mergeCell ref="M113:N113"/>
    <mergeCell ref="O113:Q113"/>
    <mergeCell ref="B113:C113"/>
    <mergeCell ref="D113:E113"/>
    <mergeCell ref="F113:G113"/>
    <mergeCell ref="H113:I113"/>
    <mergeCell ref="R113:S113"/>
    <mergeCell ref="J111:J112"/>
    <mergeCell ref="K114:L114"/>
    <mergeCell ref="M114:N114"/>
    <mergeCell ref="O114:Q114"/>
    <mergeCell ref="R114:S114"/>
    <mergeCell ref="K111:L112"/>
    <mergeCell ref="M111:N112"/>
    <mergeCell ref="R111:S112"/>
    <mergeCell ref="K113:L113"/>
    <mergeCell ref="K115:L115"/>
    <mergeCell ref="M115:N115"/>
    <mergeCell ref="O115:Q115"/>
    <mergeCell ref="R115:S115"/>
    <mergeCell ref="B115:C115"/>
    <mergeCell ref="D115:E115"/>
    <mergeCell ref="F115:G115"/>
    <mergeCell ref="H115:I115"/>
    <mergeCell ref="K116:L116"/>
    <mergeCell ref="M116:N116"/>
    <mergeCell ref="O116:Q116"/>
    <mergeCell ref="R116:S116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18:C118"/>
    <mergeCell ref="D118:E118"/>
    <mergeCell ref="F118:G118"/>
    <mergeCell ref="H118:I118"/>
    <mergeCell ref="O117:Q117"/>
    <mergeCell ref="R117:S117"/>
    <mergeCell ref="K118:L118"/>
    <mergeCell ref="M118:N118"/>
    <mergeCell ref="O118:Q118"/>
    <mergeCell ref="R118:S118"/>
    <mergeCell ref="K117:L117"/>
    <mergeCell ref="M117:N117"/>
    <mergeCell ref="K119:L119"/>
    <mergeCell ref="M119:N119"/>
    <mergeCell ref="O119:Q119"/>
    <mergeCell ref="R119:S119"/>
    <mergeCell ref="B119:C119"/>
    <mergeCell ref="D119:E119"/>
    <mergeCell ref="F119:G119"/>
    <mergeCell ref="H119:I119"/>
    <mergeCell ref="K120:L120"/>
    <mergeCell ref="M120:N120"/>
    <mergeCell ref="O120:Q120"/>
    <mergeCell ref="R120:S120"/>
    <mergeCell ref="B120:C120"/>
    <mergeCell ref="D120:E120"/>
    <mergeCell ref="F120:G120"/>
    <mergeCell ref="H120:I120"/>
    <mergeCell ref="B121:C121"/>
    <mergeCell ref="D121:E121"/>
    <mergeCell ref="F121:G121"/>
    <mergeCell ref="H121:I121"/>
    <mergeCell ref="B122:C122"/>
    <mergeCell ref="D122:E122"/>
    <mergeCell ref="F122:G122"/>
    <mergeCell ref="H122:I122"/>
    <mergeCell ref="O121:Q121"/>
    <mergeCell ref="R121:S121"/>
    <mergeCell ref="K122:L122"/>
    <mergeCell ref="M122:N122"/>
    <mergeCell ref="O122:Q122"/>
    <mergeCell ref="R122:S122"/>
    <mergeCell ref="K121:L121"/>
    <mergeCell ref="M121:N121"/>
    <mergeCell ref="K123:L123"/>
    <mergeCell ref="M123:N123"/>
    <mergeCell ref="O123:Q123"/>
    <mergeCell ref="R123:S123"/>
    <mergeCell ref="B123:C123"/>
    <mergeCell ref="D123:E123"/>
    <mergeCell ref="F123:G123"/>
    <mergeCell ref="H123:I123"/>
    <mergeCell ref="K124:L124"/>
    <mergeCell ref="M124:N124"/>
    <mergeCell ref="O124:Q124"/>
    <mergeCell ref="R124:S124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26:C126"/>
    <mergeCell ref="D126:E126"/>
    <mergeCell ref="F126:G126"/>
    <mergeCell ref="H126:I126"/>
    <mergeCell ref="O125:Q125"/>
    <mergeCell ref="R125:S125"/>
    <mergeCell ref="K126:L126"/>
    <mergeCell ref="M126:N126"/>
    <mergeCell ref="O126:Q126"/>
    <mergeCell ref="R126:S126"/>
    <mergeCell ref="K125:L125"/>
    <mergeCell ref="M125:N125"/>
    <mergeCell ref="K127:L127"/>
    <mergeCell ref="M127:N127"/>
    <mergeCell ref="O127:Q127"/>
    <mergeCell ref="R127:S127"/>
    <mergeCell ref="B127:C127"/>
    <mergeCell ref="D127:E127"/>
    <mergeCell ref="F127:G127"/>
    <mergeCell ref="H127:I127"/>
    <mergeCell ref="K128:L128"/>
    <mergeCell ref="M128:N128"/>
    <mergeCell ref="O128:Q128"/>
    <mergeCell ref="R128:S128"/>
    <mergeCell ref="B128:C128"/>
    <mergeCell ref="D128:E128"/>
    <mergeCell ref="F128:G128"/>
    <mergeCell ref="H128:I128"/>
    <mergeCell ref="B129:C129"/>
    <mergeCell ref="D129:E129"/>
    <mergeCell ref="F129:G129"/>
    <mergeCell ref="H129:I129"/>
    <mergeCell ref="B130:C130"/>
    <mergeCell ref="D130:E130"/>
    <mergeCell ref="F130:G130"/>
    <mergeCell ref="H130:I130"/>
    <mergeCell ref="O129:Q129"/>
    <mergeCell ref="R129:S129"/>
    <mergeCell ref="K130:L130"/>
    <mergeCell ref="M130:N130"/>
    <mergeCell ref="O130:Q130"/>
    <mergeCell ref="R130:S130"/>
    <mergeCell ref="K129:L129"/>
    <mergeCell ref="M129:N129"/>
    <mergeCell ref="K131:L131"/>
    <mergeCell ref="M131:N131"/>
    <mergeCell ref="O131:Q131"/>
    <mergeCell ref="R131:S131"/>
    <mergeCell ref="B131:C131"/>
    <mergeCell ref="D131:E131"/>
    <mergeCell ref="F131:G131"/>
    <mergeCell ref="H131:I131"/>
    <mergeCell ref="O132:Q132"/>
    <mergeCell ref="R132:S132"/>
    <mergeCell ref="B132:C132"/>
    <mergeCell ref="D132:E132"/>
    <mergeCell ref="F132:G132"/>
    <mergeCell ref="H132:I132"/>
    <mergeCell ref="B133:C133"/>
    <mergeCell ref="D133:E133"/>
    <mergeCell ref="F133:G133"/>
    <mergeCell ref="H133:I133"/>
    <mergeCell ref="K132:L132"/>
    <mergeCell ref="M132:N132"/>
    <mergeCell ref="K133:L133"/>
    <mergeCell ref="M133:N133"/>
    <mergeCell ref="R134:S134"/>
    <mergeCell ref="O136:Q136"/>
    <mergeCell ref="R136:S136"/>
    <mergeCell ref="O135:Q135"/>
    <mergeCell ref="R135:S135"/>
    <mergeCell ref="O133:Q133"/>
    <mergeCell ref="R133:S133"/>
    <mergeCell ref="B135:C135"/>
    <mergeCell ref="D135:E135"/>
    <mergeCell ref="F135:G135"/>
    <mergeCell ref="O134:Q134"/>
    <mergeCell ref="K134:L134"/>
    <mergeCell ref="M134:N134"/>
    <mergeCell ref="B134:C134"/>
    <mergeCell ref="D134:E134"/>
    <mergeCell ref="F134:G134"/>
    <mergeCell ref="H134:I134"/>
    <mergeCell ref="H135:I135"/>
    <mergeCell ref="F136:G136"/>
    <mergeCell ref="H136:I136"/>
    <mergeCell ref="G139:M140"/>
    <mergeCell ref="K136:L136"/>
    <mergeCell ref="K135:L135"/>
    <mergeCell ref="M135:N135"/>
    <mergeCell ref="Q143:R143"/>
    <mergeCell ref="H144:I144"/>
    <mergeCell ref="M136:N136"/>
    <mergeCell ref="C138:D138"/>
    <mergeCell ref="P138:S138"/>
    <mergeCell ref="D136:E136"/>
    <mergeCell ref="B136:C136"/>
    <mergeCell ref="C143:E143"/>
    <mergeCell ref="M144:O144"/>
    <mergeCell ref="B145:C146"/>
    <mergeCell ref="D145:E146"/>
    <mergeCell ref="F145:G146"/>
    <mergeCell ref="J145:J146"/>
    <mergeCell ref="H145:I146"/>
    <mergeCell ref="C141:E141"/>
    <mergeCell ref="O145:Q146"/>
    <mergeCell ref="F147:G147"/>
    <mergeCell ref="K147:L147"/>
    <mergeCell ref="M147:N147"/>
    <mergeCell ref="K145:L146"/>
    <mergeCell ref="M145:N146"/>
    <mergeCell ref="R145:S146"/>
    <mergeCell ref="B148:C148"/>
    <mergeCell ref="D148:E148"/>
    <mergeCell ref="F148:G148"/>
    <mergeCell ref="H148:I148"/>
    <mergeCell ref="O148:Q148"/>
    <mergeCell ref="H147:I147"/>
    <mergeCell ref="K148:L148"/>
    <mergeCell ref="M148:N148"/>
    <mergeCell ref="B147:C147"/>
    <mergeCell ref="D147:E147"/>
    <mergeCell ref="O150:Q150"/>
    <mergeCell ref="R150:S150"/>
    <mergeCell ref="O149:Q149"/>
    <mergeCell ref="R149:S149"/>
    <mergeCell ref="O147:Q147"/>
    <mergeCell ref="R147:S147"/>
    <mergeCell ref="R148:S148"/>
    <mergeCell ref="B149:C149"/>
    <mergeCell ref="D149:E149"/>
    <mergeCell ref="F149:G149"/>
    <mergeCell ref="H149:I149"/>
    <mergeCell ref="K149:L149"/>
    <mergeCell ref="M149:N149"/>
    <mergeCell ref="B150:C150"/>
    <mergeCell ref="D150:E150"/>
    <mergeCell ref="F150:G150"/>
    <mergeCell ref="H150:I150"/>
    <mergeCell ref="K151:L151"/>
    <mergeCell ref="M151:N151"/>
    <mergeCell ref="K150:L150"/>
    <mergeCell ref="M150:N150"/>
    <mergeCell ref="O151:Q151"/>
    <mergeCell ref="R151:S151"/>
    <mergeCell ref="B151:C151"/>
    <mergeCell ref="D151:E151"/>
    <mergeCell ref="F151:G151"/>
    <mergeCell ref="H151:I151"/>
    <mergeCell ref="O153:Q153"/>
    <mergeCell ref="R153:S153"/>
    <mergeCell ref="B152:C152"/>
    <mergeCell ref="D152:E152"/>
    <mergeCell ref="F152:G152"/>
    <mergeCell ref="H152:I152"/>
    <mergeCell ref="K152:L152"/>
    <mergeCell ref="M152:N152"/>
    <mergeCell ref="O152:Q152"/>
    <mergeCell ref="R152:S152"/>
    <mergeCell ref="B153:C153"/>
    <mergeCell ref="D153:E153"/>
    <mergeCell ref="F153:G153"/>
    <mergeCell ref="H153:I153"/>
    <mergeCell ref="K153:L153"/>
    <mergeCell ref="M153:N153"/>
    <mergeCell ref="B154:C154"/>
    <mergeCell ref="D154:E154"/>
    <mergeCell ref="F154:G154"/>
    <mergeCell ref="H154:I154"/>
    <mergeCell ref="B155:C155"/>
    <mergeCell ref="D155:E155"/>
    <mergeCell ref="F155:G155"/>
    <mergeCell ref="H155:I155"/>
    <mergeCell ref="O154:Q154"/>
    <mergeCell ref="R154:S154"/>
    <mergeCell ref="K155:L155"/>
    <mergeCell ref="M155:N155"/>
    <mergeCell ref="O155:Q155"/>
    <mergeCell ref="R155:S155"/>
    <mergeCell ref="K154:L154"/>
    <mergeCell ref="M154:N154"/>
    <mergeCell ref="K156:L156"/>
    <mergeCell ref="M156:N156"/>
    <mergeCell ref="O156:Q156"/>
    <mergeCell ref="R156:S156"/>
    <mergeCell ref="B156:C156"/>
    <mergeCell ref="D156:E156"/>
    <mergeCell ref="F156:G156"/>
    <mergeCell ref="H156:I156"/>
    <mergeCell ref="K157:L157"/>
    <mergeCell ref="M157:N157"/>
    <mergeCell ref="O157:Q157"/>
    <mergeCell ref="R157:S157"/>
    <mergeCell ref="B157:C157"/>
    <mergeCell ref="D157:E157"/>
    <mergeCell ref="F157:G157"/>
    <mergeCell ref="H157:I157"/>
    <mergeCell ref="B158:C158"/>
    <mergeCell ref="D158:E158"/>
    <mergeCell ref="F158:G158"/>
    <mergeCell ref="H158:I158"/>
    <mergeCell ref="B159:C159"/>
    <mergeCell ref="D159:E159"/>
    <mergeCell ref="F159:G159"/>
    <mergeCell ref="H159:I159"/>
    <mergeCell ref="O158:Q158"/>
    <mergeCell ref="R158:S158"/>
    <mergeCell ref="K159:L159"/>
    <mergeCell ref="M159:N159"/>
    <mergeCell ref="O159:Q159"/>
    <mergeCell ref="R159:S159"/>
    <mergeCell ref="K158:L158"/>
    <mergeCell ref="M158:N158"/>
    <mergeCell ref="K160:L160"/>
    <mergeCell ref="M160:N160"/>
    <mergeCell ref="O160:Q160"/>
    <mergeCell ref="R160:S160"/>
    <mergeCell ref="B160:C160"/>
    <mergeCell ref="D160:E160"/>
    <mergeCell ref="F160:G160"/>
    <mergeCell ref="H160:I160"/>
    <mergeCell ref="K161:L161"/>
    <mergeCell ref="M161:N161"/>
    <mergeCell ref="O161:Q161"/>
    <mergeCell ref="R161:S161"/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B163:C163"/>
    <mergeCell ref="D163:E163"/>
    <mergeCell ref="F163:G163"/>
    <mergeCell ref="H163:I163"/>
    <mergeCell ref="O162:Q162"/>
    <mergeCell ref="R162:S162"/>
    <mergeCell ref="K163:L163"/>
    <mergeCell ref="M163:N163"/>
    <mergeCell ref="O163:Q163"/>
    <mergeCell ref="R163:S163"/>
    <mergeCell ref="K162:L162"/>
    <mergeCell ref="M162:N162"/>
    <mergeCell ref="K164:L164"/>
    <mergeCell ref="M164:N164"/>
    <mergeCell ref="O164:Q164"/>
    <mergeCell ref="R164:S164"/>
    <mergeCell ref="B164:C164"/>
    <mergeCell ref="D164:E164"/>
    <mergeCell ref="F164:G164"/>
    <mergeCell ref="H164:I164"/>
    <mergeCell ref="K165:L165"/>
    <mergeCell ref="M165:N165"/>
    <mergeCell ref="O165:Q165"/>
    <mergeCell ref="R165:S165"/>
    <mergeCell ref="B165:C165"/>
    <mergeCell ref="D165:E165"/>
    <mergeCell ref="F165:G165"/>
    <mergeCell ref="H165:I165"/>
    <mergeCell ref="B166:C166"/>
    <mergeCell ref="D166:E166"/>
    <mergeCell ref="F166:G166"/>
    <mergeCell ref="H166:I166"/>
    <mergeCell ref="B167:C167"/>
    <mergeCell ref="D167:E167"/>
    <mergeCell ref="F167:G167"/>
    <mergeCell ref="H167:I167"/>
    <mergeCell ref="O166:Q166"/>
    <mergeCell ref="R166:S166"/>
    <mergeCell ref="K167:L167"/>
    <mergeCell ref="M167:N167"/>
    <mergeCell ref="O167:Q167"/>
    <mergeCell ref="R167:S167"/>
    <mergeCell ref="K166:L166"/>
    <mergeCell ref="M166:N166"/>
    <mergeCell ref="B168:C168"/>
    <mergeCell ref="D168:E168"/>
    <mergeCell ref="F168:G168"/>
    <mergeCell ref="H168:I168"/>
    <mergeCell ref="K168:L168"/>
    <mergeCell ref="M168:N168"/>
    <mergeCell ref="O168:Q168"/>
    <mergeCell ref="R168:S168"/>
    <mergeCell ref="O170:Q170"/>
    <mergeCell ref="R170:S170"/>
    <mergeCell ref="O169:Q169"/>
    <mergeCell ref="R169:S169"/>
    <mergeCell ref="G173:M174"/>
    <mergeCell ref="C175:E175"/>
    <mergeCell ref="F169:G169"/>
    <mergeCell ref="H169:I169"/>
    <mergeCell ref="K169:L169"/>
    <mergeCell ref="M169:N169"/>
    <mergeCell ref="K170:L170"/>
    <mergeCell ref="M170:N170"/>
    <mergeCell ref="B169:C169"/>
    <mergeCell ref="D169:E169"/>
    <mergeCell ref="B170:C170"/>
    <mergeCell ref="D170:E170"/>
    <mergeCell ref="F170:G170"/>
    <mergeCell ref="H170:I170"/>
    <mergeCell ref="C172:D172"/>
    <mergeCell ref="P172:S172"/>
    <mergeCell ref="R181:S181"/>
    <mergeCell ref="C177:E177"/>
    <mergeCell ref="Q177:R177"/>
    <mergeCell ref="M178:O178"/>
    <mergeCell ref="G178:J178"/>
    <mergeCell ref="K179:L180"/>
    <mergeCell ref="M179:N180"/>
    <mergeCell ref="O179:Q180"/>
    <mergeCell ref="B179:C180"/>
    <mergeCell ref="D179:E180"/>
    <mergeCell ref="K182:L182"/>
    <mergeCell ref="H179:I180"/>
    <mergeCell ref="R179:S180"/>
    <mergeCell ref="B181:C181"/>
    <mergeCell ref="D181:E181"/>
    <mergeCell ref="F181:G181"/>
    <mergeCell ref="H181:I181"/>
    <mergeCell ref="K181:L181"/>
    <mergeCell ref="M181:N181"/>
    <mergeCell ref="O181:Q181"/>
    <mergeCell ref="J179:J180"/>
    <mergeCell ref="B182:C182"/>
    <mergeCell ref="D182:E182"/>
    <mergeCell ref="F182:G182"/>
    <mergeCell ref="H182:I182"/>
    <mergeCell ref="F179:G180"/>
    <mergeCell ref="M182:N182"/>
    <mergeCell ref="O182:Q182"/>
    <mergeCell ref="R182:S182"/>
    <mergeCell ref="B183:C183"/>
    <mergeCell ref="D183:E183"/>
    <mergeCell ref="F183:G183"/>
    <mergeCell ref="H183:I183"/>
    <mergeCell ref="K183:L183"/>
    <mergeCell ref="M183:N183"/>
    <mergeCell ref="O183:Q183"/>
    <mergeCell ref="R183:S183"/>
    <mergeCell ref="B184:C184"/>
    <mergeCell ref="D184:E184"/>
    <mergeCell ref="F184:G184"/>
    <mergeCell ref="H184:I184"/>
    <mergeCell ref="K184:L184"/>
    <mergeCell ref="M184:N184"/>
    <mergeCell ref="O184:Q184"/>
    <mergeCell ref="R184:S184"/>
    <mergeCell ref="B185:C185"/>
    <mergeCell ref="D185:E185"/>
    <mergeCell ref="F185:G185"/>
    <mergeCell ref="H185:I185"/>
    <mergeCell ref="B186:C186"/>
    <mergeCell ref="D186:E186"/>
    <mergeCell ref="F186:G186"/>
    <mergeCell ref="H186:I186"/>
    <mergeCell ref="O185:Q185"/>
    <mergeCell ref="R185:S185"/>
    <mergeCell ref="K186:L186"/>
    <mergeCell ref="M186:N186"/>
    <mergeCell ref="O186:Q186"/>
    <mergeCell ref="R186:S186"/>
    <mergeCell ref="K185:L185"/>
    <mergeCell ref="M185:N185"/>
    <mergeCell ref="K187:L187"/>
    <mergeCell ref="M187:N187"/>
    <mergeCell ref="O187:Q187"/>
    <mergeCell ref="R187:S187"/>
    <mergeCell ref="B187:C187"/>
    <mergeCell ref="D187:E187"/>
    <mergeCell ref="F187:G187"/>
    <mergeCell ref="H187:I187"/>
    <mergeCell ref="K188:L188"/>
    <mergeCell ref="M188:N188"/>
    <mergeCell ref="O188:Q188"/>
    <mergeCell ref="R188:S188"/>
    <mergeCell ref="B188:C188"/>
    <mergeCell ref="D188:E188"/>
    <mergeCell ref="F188:G188"/>
    <mergeCell ref="H188:I188"/>
    <mergeCell ref="B189:C189"/>
    <mergeCell ref="D189:E189"/>
    <mergeCell ref="F189:G189"/>
    <mergeCell ref="H189:I189"/>
    <mergeCell ref="B190:C190"/>
    <mergeCell ref="D190:E190"/>
    <mergeCell ref="F190:G190"/>
    <mergeCell ref="H190:I190"/>
    <mergeCell ref="O189:Q189"/>
    <mergeCell ref="R189:S189"/>
    <mergeCell ref="K190:L190"/>
    <mergeCell ref="M190:N190"/>
    <mergeCell ref="O190:Q190"/>
    <mergeCell ref="R190:S190"/>
    <mergeCell ref="K189:L189"/>
    <mergeCell ref="M189:N189"/>
    <mergeCell ref="K191:L191"/>
    <mergeCell ref="M191:N191"/>
    <mergeCell ref="O191:Q191"/>
    <mergeCell ref="R191:S191"/>
    <mergeCell ref="B191:C191"/>
    <mergeCell ref="D191:E191"/>
    <mergeCell ref="F191:G191"/>
    <mergeCell ref="H191:I191"/>
    <mergeCell ref="K192:L192"/>
    <mergeCell ref="M192:N192"/>
    <mergeCell ref="O192:Q192"/>
    <mergeCell ref="R192:S192"/>
    <mergeCell ref="B192:C192"/>
    <mergeCell ref="D192:E192"/>
    <mergeCell ref="F192:G192"/>
    <mergeCell ref="H192:I192"/>
    <mergeCell ref="B193:C193"/>
    <mergeCell ref="D193:E193"/>
    <mergeCell ref="F193:G193"/>
    <mergeCell ref="H193:I193"/>
    <mergeCell ref="B194:C194"/>
    <mergeCell ref="D194:E194"/>
    <mergeCell ref="F194:G194"/>
    <mergeCell ref="H194:I194"/>
    <mergeCell ref="O193:Q193"/>
    <mergeCell ref="R193:S193"/>
    <mergeCell ref="K194:L194"/>
    <mergeCell ref="M194:N194"/>
    <mergeCell ref="O194:Q194"/>
    <mergeCell ref="R194:S194"/>
    <mergeCell ref="K193:L193"/>
    <mergeCell ref="M193:N193"/>
    <mergeCell ref="K195:L195"/>
    <mergeCell ref="M195:N195"/>
    <mergeCell ref="O195:Q195"/>
    <mergeCell ref="R195:S195"/>
    <mergeCell ref="B195:C195"/>
    <mergeCell ref="D195:E195"/>
    <mergeCell ref="F195:G195"/>
    <mergeCell ref="H195:I195"/>
    <mergeCell ref="K196:L196"/>
    <mergeCell ref="M196:N196"/>
    <mergeCell ref="O196:Q196"/>
    <mergeCell ref="R196:S196"/>
    <mergeCell ref="B196:C196"/>
    <mergeCell ref="D196:E196"/>
    <mergeCell ref="F196:G196"/>
    <mergeCell ref="H196:I196"/>
    <mergeCell ref="B197:C197"/>
    <mergeCell ref="D197:E197"/>
    <mergeCell ref="F197:G197"/>
    <mergeCell ref="H197:I197"/>
    <mergeCell ref="B198:C198"/>
    <mergeCell ref="D198:E198"/>
    <mergeCell ref="F198:G198"/>
    <mergeCell ref="H198:I198"/>
    <mergeCell ref="O197:Q197"/>
    <mergeCell ref="R197:S197"/>
    <mergeCell ref="K198:L198"/>
    <mergeCell ref="M198:N198"/>
    <mergeCell ref="O198:Q198"/>
    <mergeCell ref="R198:S198"/>
    <mergeCell ref="K197:L197"/>
    <mergeCell ref="M197:N197"/>
    <mergeCell ref="K199:L199"/>
    <mergeCell ref="M199:N199"/>
    <mergeCell ref="O199:Q199"/>
    <mergeCell ref="R199:S199"/>
    <mergeCell ref="B199:C199"/>
    <mergeCell ref="D199:E199"/>
    <mergeCell ref="F199:G199"/>
    <mergeCell ref="H199:I199"/>
    <mergeCell ref="O200:Q200"/>
    <mergeCell ref="R200:S200"/>
    <mergeCell ref="B200:C200"/>
    <mergeCell ref="D200:E200"/>
    <mergeCell ref="F200:G200"/>
    <mergeCell ref="H200:I200"/>
    <mergeCell ref="B201:C201"/>
    <mergeCell ref="D201:E201"/>
    <mergeCell ref="F201:G201"/>
    <mergeCell ref="H201:I201"/>
    <mergeCell ref="K200:L200"/>
    <mergeCell ref="M200:N200"/>
    <mergeCell ref="K201:L201"/>
    <mergeCell ref="M201:N201"/>
    <mergeCell ref="R202:S202"/>
    <mergeCell ref="O204:Q204"/>
    <mergeCell ref="R204:S204"/>
    <mergeCell ref="O203:Q203"/>
    <mergeCell ref="R203:S203"/>
    <mergeCell ref="O201:Q201"/>
    <mergeCell ref="R201:S201"/>
    <mergeCell ref="B203:C203"/>
    <mergeCell ref="D203:E203"/>
    <mergeCell ref="F203:G203"/>
    <mergeCell ref="O202:Q202"/>
    <mergeCell ref="K202:L202"/>
    <mergeCell ref="M202:N202"/>
    <mergeCell ref="B202:C202"/>
    <mergeCell ref="D202:E202"/>
    <mergeCell ref="F202:G202"/>
    <mergeCell ref="H202:I202"/>
    <mergeCell ref="H203:I203"/>
    <mergeCell ref="F204:G204"/>
    <mergeCell ref="H204:I204"/>
    <mergeCell ref="G207:M208"/>
    <mergeCell ref="K204:L204"/>
    <mergeCell ref="K203:L203"/>
    <mergeCell ref="M203:N203"/>
    <mergeCell ref="Q211:R211"/>
    <mergeCell ref="G212:J212"/>
    <mergeCell ref="M204:N204"/>
    <mergeCell ref="C206:D206"/>
    <mergeCell ref="P206:S206"/>
    <mergeCell ref="D204:E204"/>
    <mergeCell ref="B204:C204"/>
    <mergeCell ref="C211:E211"/>
    <mergeCell ref="M212:O212"/>
    <mergeCell ref="B213:C214"/>
    <mergeCell ref="D213:E214"/>
    <mergeCell ref="F213:G214"/>
    <mergeCell ref="J213:J214"/>
    <mergeCell ref="H213:I214"/>
    <mergeCell ref="C209:E209"/>
    <mergeCell ref="O213:Q214"/>
    <mergeCell ref="F215:G215"/>
    <mergeCell ref="K215:L215"/>
    <mergeCell ref="M215:N215"/>
    <mergeCell ref="K213:L214"/>
    <mergeCell ref="M213:N214"/>
    <mergeCell ref="R213:S214"/>
    <mergeCell ref="B216:C216"/>
    <mergeCell ref="D216:E216"/>
    <mergeCell ref="F216:G216"/>
    <mergeCell ref="H216:I216"/>
    <mergeCell ref="O216:Q216"/>
    <mergeCell ref="H215:I215"/>
    <mergeCell ref="K216:L216"/>
    <mergeCell ref="M216:N216"/>
    <mergeCell ref="B215:C215"/>
    <mergeCell ref="D215:E215"/>
    <mergeCell ref="O218:Q218"/>
    <mergeCell ref="R218:S218"/>
    <mergeCell ref="O217:Q217"/>
    <mergeCell ref="R217:S217"/>
    <mergeCell ref="O215:Q215"/>
    <mergeCell ref="R215:S215"/>
    <mergeCell ref="R216:S216"/>
    <mergeCell ref="B217:C217"/>
    <mergeCell ref="D217:E217"/>
    <mergeCell ref="F217:G217"/>
    <mergeCell ref="H217:I217"/>
    <mergeCell ref="K217:L217"/>
    <mergeCell ref="M217:N217"/>
    <mergeCell ref="B218:C218"/>
    <mergeCell ref="D218:E218"/>
    <mergeCell ref="F218:G218"/>
    <mergeCell ref="H218:I218"/>
    <mergeCell ref="K219:L219"/>
    <mergeCell ref="M219:N219"/>
    <mergeCell ref="K218:L218"/>
    <mergeCell ref="M218:N218"/>
    <mergeCell ref="O219:Q219"/>
    <mergeCell ref="R219:S219"/>
    <mergeCell ref="B219:C219"/>
    <mergeCell ref="D219:E219"/>
    <mergeCell ref="F219:G219"/>
    <mergeCell ref="H219:I219"/>
    <mergeCell ref="O221:Q221"/>
    <mergeCell ref="R221:S221"/>
    <mergeCell ref="B220:C220"/>
    <mergeCell ref="D220:E220"/>
    <mergeCell ref="F220:G220"/>
    <mergeCell ref="H220:I220"/>
    <mergeCell ref="K220:L220"/>
    <mergeCell ref="M220:N220"/>
    <mergeCell ref="O220:Q220"/>
    <mergeCell ref="R220:S220"/>
    <mergeCell ref="B221:C221"/>
    <mergeCell ref="D221:E221"/>
    <mergeCell ref="F221:G221"/>
    <mergeCell ref="H221:I221"/>
    <mergeCell ref="K221:L221"/>
    <mergeCell ref="M221:N221"/>
    <mergeCell ref="B222:C222"/>
    <mergeCell ref="D222:E222"/>
    <mergeCell ref="F222:G222"/>
    <mergeCell ref="H222:I222"/>
    <mergeCell ref="B223:C223"/>
    <mergeCell ref="D223:E223"/>
    <mergeCell ref="F223:G223"/>
    <mergeCell ref="H223:I223"/>
    <mergeCell ref="O222:Q222"/>
    <mergeCell ref="R222:S222"/>
    <mergeCell ref="K223:L223"/>
    <mergeCell ref="M223:N223"/>
    <mergeCell ref="O223:Q223"/>
    <mergeCell ref="R223:S223"/>
    <mergeCell ref="K222:L222"/>
    <mergeCell ref="M222:N222"/>
    <mergeCell ref="K224:L224"/>
    <mergeCell ref="M224:N224"/>
    <mergeCell ref="O224:Q224"/>
    <mergeCell ref="R224:S224"/>
    <mergeCell ref="B224:C224"/>
    <mergeCell ref="D224:E224"/>
    <mergeCell ref="F224:G224"/>
    <mergeCell ref="H224:I224"/>
    <mergeCell ref="K225:L225"/>
    <mergeCell ref="M225:N225"/>
    <mergeCell ref="O225:Q225"/>
    <mergeCell ref="R225:S225"/>
    <mergeCell ref="B225:C225"/>
    <mergeCell ref="D225:E225"/>
    <mergeCell ref="F225:G225"/>
    <mergeCell ref="H225:I225"/>
    <mergeCell ref="B226:C226"/>
    <mergeCell ref="D226:E226"/>
    <mergeCell ref="F226:G226"/>
    <mergeCell ref="H226:I226"/>
    <mergeCell ref="B227:C227"/>
    <mergeCell ref="D227:E227"/>
    <mergeCell ref="F227:G227"/>
    <mergeCell ref="H227:I227"/>
    <mergeCell ref="O226:Q226"/>
    <mergeCell ref="R226:S226"/>
    <mergeCell ref="K227:L227"/>
    <mergeCell ref="M227:N227"/>
    <mergeCell ref="O227:Q227"/>
    <mergeCell ref="R227:S227"/>
    <mergeCell ref="K226:L226"/>
    <mergeCell ref="M226:N226"/>
    <mergeCell ref="K228:L228"/>
    <mergeCell ref="M228:N228"/>
    <mergeCell ref="O228:Q228"/>
    <mergeCell ref="R228:S228"/>
    <mergeCell ref="B228:C228"/>
    <mergeCell ref="D228:E228"/>
    <mergeCell ref="F228:G228"/>
    <mergeCell ref="H228:I228"/>
    <mergeCell ref="K229:L229"/>
    <mergeCell ref="M229:N229"/>
    <mergeCell ref="O229:Q229"/>
    <mergeCell ref="R229:S229"/>
    <mergeCell ref="B229:C229"/>
    <mergeCell ref="D229:E229"/>
    <mergeCell ref="F229:G229"/>
    <mergeCell ref="H229:I229"/>
    <mergeCell ref="B230:C230"/>
    <mergeCell ref="D230:E230"/>
    <mergeCell ref="F230:G230"/>
    <mergeCell ref="H230:I230"/>
    <mergeCell ref="B231:C231"/>
    <mergeCell ref="D231:E231"/>
    <mergeCell ref="F231:G231"/>
    <mergeCell ref="H231:I231"/>
    <mergeCell ref="O230:Q230"/>
    <mergeCell ref="R230:S230"/>
    <mergeCell ref="K231:L231"/>
    <mergeCell ref="M231:N231"/>
    <mergeCell ref="O231:Q231"/>
    <mergeCell ref="R231:S231"/>
    <mergeCell ref="K230:L230"/>
    <mergeCell ref="M230:N230"/>
    <mergeCell ref="K232:L232"/>
    <mergeCell ref="M232:N232"/>
    <mergeCell ref="O232:Q232"/>
    <mergeCell ref="R232:S232"/>
    <mergeCell ref="B232:C232"/>
    <mergeCell ref="D232:E232"/>
    <mergeCell ref="F232:G232"/>
    <mergeCell ref="H232:I232"/>
    <mergeCell ref="K233:L233"/>
    <mergeCell ref="M233:N233"/>
    <mergeCell ref="O233:Q233"/>
    <mergeCell ref="R233:S233"/>
    <mergeCell ref="B233:C233"/>
    <mergeCell ref="D233:E233"/>
    <mergeCell ref="F233:G233"/>
    <mergeCell ref="H233:I233"/>
    <mergeCell ref="B234:C234"/>
    <mergeCell ref="D234:E234"/>
    <mergeCell ref="F234:G234"/>
    <mergeCell ref="H234:I234"/>
    <mergeCell ref="B235:C235"/>
    <mergeCell ref="D235:E235"/>
    <mergeCell ref="F235:G235"/>
    <mergeCell ref="H235:I235"/>
    <mergeCell ref="O234:Q234"/>
    <mergeCell ref="R234:S234"/>
    <mergeCell ref="K235:L235"/>
    <mergeCell ref="M235:N235"/>
    <mergeCell ref="O235:Q235"/>
    <mergeCell ref="R235:S235"/>
    <mergeCell ref="K234:L234"/>
    <mergeCell ref="M234:N234"/>
    <mergeCell ref="B236:C236"/>
    <mergeCell ref="D236:E236"/>
    <mergeCell ref="F236:G236"/>
    <mergeCell ref="H236:I236"/>
    <mergeCell ref="K236:L236"/>
    <mergeCell ref="M236:N236"/>
    <mergeCell ref="O236:Q236"/>
    <mergeCell ref="R236:S236"/>
    <mergeCell ref="O238:Q238"/>
    <mergeCell ref="R238:S238"/>
    <mergeCell ref="O237:Q237"/>
    <mergeCell ref="R237:S237"/>
    <mergeCell ref="G241:M242"/>
    <mergeCell ref="C243:E243"/>
    <mergeCell ref="F237:G237"/>
    <mergeCell ref="H237:I237"/>
    <mergeCell ref="K237:L237"/>
    <mergeCell ref="M237:N237"/>
    <mergeCell ref="K238:L238"/>
    <mergeCell ref="M238:N238"/>
    <mergeCell ref="B237:C237"/>
    <mergeCell ref="D237:E237"/>
    <mergeCell ref="B238:C238"/>
    <mergeCell ref="D238:E238"/>
    <mergeCell ref="F238:G238"/>
    <mergeCell ref="H238:I238"/>
    <mergeCell ref="C240:D240"/>
    <mergeCell ref="P240:S240"/>
    <mergeCell ref="R249:S249"/>
    <mergeCell ref="C245:E245"/>
    <mergeCell ref="Q245:R245"/>
    <mergeCell ref="M246:O246"/>
    <mergeCell ref="G246:J246"/>
    <mergeCell ref="K247:L248"/>
    <mergeCell ref="M247:N248"/>
    <mergeCell ref="O247:Q248"/>
    <mergeCell ref="B247:C248"/>
    <mergeCell ref="D247:E248"/>
    <mergeCell ref="K250:L250"/>
    <mergeCell ref="H247:I248"/>
    <mergeCell ref="R247:S248"/>
    <mergeCell ref="B249:C249"/>
    <mergeCell ref="D249:E249"/>
    <mergeCell ref="F249:G249"/>
    <mergeCell ref="H249:I249"/>
    <mergeCell ref="K249:L249"/>
    <mergeCell ref="M249:N249"/>
    <mergeCell ref="O249:Q249"/>
    <mergeCell ref="J247:J248"/>
    <mergeCell ref="B250:C250"/>
    <mergeCell ref="D250:E250"/>
    <mergeCell ref="F250:G250"/>
    <mergeCell ref="H250:I250"/>
    <mergeCell ref="F247:G248"/>
    <mergeCell ref="M250:N250"/>
    <mergeCell ref="O250:Q250"/>
    <mergeCell ref="R250:S250"/>
    <mergeCell ref="B251:C251"/>
    <mergeCell ref="D251:E251"/>
    <mergeCell ref="F251:G251"/>
    <mergeCell ref="H251:I251"/>
    <mergeCell ref="K251:L251"/>
    <mergeCell ref="M251:N251"/>
    <mergeCell ref="O251:Q251"/>
    <mergeCell ref="R251:S251"/>
    <mergeCell ref="B252:C252"/>
    <mergeCell ref="D252:E252"/>
    <mergeCell ref="F252:G252"/>
    <mergeCell ref="H252:I252"/>
    <mergeCell ref="K252:L252"/>
    <mergeCell ref="M252:N252"/>
    <mergeCell ref="O252:Q252"/>
    <mergeCell ref="R252:S252"/>
    <mergeCell ref="B253:C253"/>
    <mergeCell ref="D253:E253"/>
    <mergeCell ref="F253:G253"/>
    <mergeCell ref="H253:I253"/>
    <mergeCell ref="B254:C254"/>
    <mergeCell ref="D254:E254"/>
    <mergeCell ref="F254:G254"/>
    <mergeCell ref="H254:I254"/>
    <mergeCell ref="O253:Q253"/>
    <mergeCell ref="R253:S253"/>
    <mergeCell ref="K254:L254"/>
    <mergeCell ref="M254:N254"/>
    <mergeCell ref="O254:Q254"/>
    <mergeCell ref="R254:S254"/>
    <mergeCell ref="K253:L253"/>
    <mergeCell ref="M253:N253"/>
    <mergeCell ref="K255:L255"/>
    <mergeCell ref="M255:N255"/>
    <mergeCell ref="O255:Q255"/>
    <mergeCell ref="R255:S255"/>
    <mergeCell ref="B255:C255"/>
    <mergeCell ref="D255:E255"/>
    <mergeCell ref="F255:G255"/>
    <mergeCell ref="H255:I255"/>
    <mergeCell ref="K256:L256"/>
    <mergeCell ref="M256:N256"/>
    <mergeCell ref="O256:Q256"/>
    <mergeCell ref="R256:S256"/>
    <mergeCell ref="B256:C256"/>
    <mergeCell ref="D256:E256"/>
    <mergeCell ref="F256:G256"/>
    <mergeCell ref="H256:I256"/>
    <mergeCell ref="B257:C257"/>
    <mergeCell ref="D257:E257"/>
    <mergeCell ref="F257:G257"/>
    <mergeCell ref="H257:I257"/>
    <mergeCell ref="B258:C258"/>
    <mergeCell ref="D258:E258"/>
    <mergeCell ref="F258:G258"/>
    <mergeCell ref="H258:I258"/>
    <mergeCell ref="O257:Q257"/>
    <mergeCell ref="R257:S257"/>
    <mergeCell ref="K258:L258"/>
    <mergeCell ref="M258:N258"/>
    <mergeCell ref="O258:Q258"/>
    <mergeCell ref="R258:S258"/>
    <mergeCell ref="K257:L257"/>
    <mergeCell ref="M257:N257"/>
    <mergeCell ref="K259:L259"/>
    <mergeCell ref="M259:N259"/>
    <mergeCell ref="O259:Q259"/>
    <mergeCell ref="R259:S259"/>
    <mergeCell ref="B259:C259"/>
    <mergeCell ref="D259:E259"/>
    <mergeCell ref="F259:G259"/>
    <mergeCell ref="H259:I259"/>
    <mergeCell ref="K260:L260"/>
    <mergeCell ref="M260:N260"/>
    <mergeCell ref="O260:Q260"/>
    <mergeCell ref="R260:S260"/>
    <mergeCell ref="B260:C260"/>
    <mergeCell ref="D260:E260"/>
    <mergeCell ref="F260:G260"/>
    <mergeCell ref="H260:I260"/>
    <mergeCell ref="B261:C261"/>
    <mergeCell ref="D261:E261"/>
    <mergeCell ref="F261:G261"/>
    <mergeCell ref="H261:I261"/>
    <mergeCell ref="B262:C262"/>
    <mergeCell ref="D262:E262"/>
    <mergeCell ref="F262:G262"/>
    <mergeCell ref="H262:I262"/>
    <mergeCell ref="O261:Q261"/>
    <mergeCell ref="R261:S261"/>
    <mergeCell ref="K262:L262"/>
    <mergeCell ref="M262:N262"/>
    <mergeCell ref="O262:Q262"/>
    <mergeCell ref="R262:S262"/>
    <mergeCell ref="K261:L261"/>
    <mergeCell ref="M261:N261"/>
    <mergeCell ref="K263:L263"/>
    <mergeCell ref="M263:N263"/>
    <mergeCell ref="O263:Q263"/>
    <mergeCell ref="R263:S263"/>
    <mergeCell ref="B263:C263"/>
    <mergeCell ref="D263:E263"/>
    <mergeCell ref="F263:G263"/>
    <mergeCell ref="H263:I263"/>
    <mergeCell ref="K264:L264"/>
    <mergeCell ref="M264:N264"/>
    <mergeCell ref="O264:Q264"/>
    <mergeCell ref="R264:S264"/>
    <mergeCell ref="B264:C264"/>
    <mergeCell ref="D264:E264"/>
    <mergeCell ref="F264:G264"/>
    <mergeCell ref="H264:I264"/>
    <mergeCell ref="B265:C265"/>
    <mergeCell ref="D265:E265"/>
    <mergeCell ref="F265:G265"/>
    <mergeCell ref="H265:I265"/>
    <mergeCell ref="B266:C266"/>
    <mergeCell ref="D266:E266"/>
    <mergeCell ref="F266:G266"/>
    <mergeCell ref="H266:I266"/>
    <mergeCell ref="O265:Q265"/>
    <mergeCell ref="R265:S265"/>
    <mergeCell ref="K266:L266"/>
    <mergeCell ref="M266:N266"/>
    <mergeCell ref="O266:Q266"/>
    <mergeCell ref="R266:S266"/>
    <mergeCell ref="K265:L265"/>
    <mergeCell ref="M265:N265"/>
    <mergeCell ref="K267:L267"/>
    <mergeCell ref="M267:N267"/>
    <mergeCell ref="O267:Q267"/>
    <mergeCell ref="R267:S267"/>
    <mergeCell ref="B267:C267"/>
    <mergeCell ref="D267:E267"/>
    <mergeCell ref="F267:G267"/>
    <mergeCell ref="H267:I267"/>
    <mergeCell ref="O268:Q268"/>
    <mergeCell ref="R268:S268"/>
    <mergeCell ref="B268:C268"/>
    <mergeCell ref="D268:E268"/>
    <mergeCell ref="F268:G268"/>
    <mergeCell ref="H268:I268"/>
    <mergeCell ref="B269:C269"/>
    <mergeCell ref="D269:E269"/>
    <mergeCell ref="F269:G269"/>
    <mergeCell ref="H269:I269"/>
    <mergeCell ref="K268:L268"/>
    <mergeCell ref="M268:N268"/>
    <mergeCell ref="K269:L269"/>
    <mergeCell ref="M269:N269"/>
    <mergeCell ref="R270:S270"/>
    <mergeCell ref="O272:Q272"/>
    <mergeCell ref="R272:S272"/>
    <mergeCell ref="O271:Q271"/>
    <mergeCell ref="R271:S271"/>
    <mergeCell ref="O269:Q269"/>
    <mergeCell ref="R269:S269"/>
    <mergeCell ref="B271:C271"/>
    <mergeCell ref="D271:E271"/>
    <mergeCell ref="F271:G271"/>
    <mergeCell ref="O270:Q270"/>
    <mergeCell ref="K270:L270"/>
    <mergeCell ref="M270:N270"/>
    <mergeCell ref="B270:C270"/>
    <mergeCell ref="D270:E270"/>
    <mergeCell ref="F270:G270"/>
    <mergeCell ref="H270:I270"/>
    <mergeCell ref="H271:I271"/>
    <mergeCell ref="F272:G272"/>
    <mergeCell ref="H272:I272"/>
    <mergeCell ref="G275:M276"/>
    <mergeCell ref="K272:L272"/>
    <mergeCell ref="K271:L271"/>
    <mergeCell ref="M271:N271"/>
    <mergeCell ref="Q279:R279"/>
    <mergeCell ref="F280:L280"/>
    <mergeCell ref="M272:N272"/>
    <mergeCell ref="C274:D274"/>
    <mergeCell ref="P274:S274"/>
    <mergeCell ref="D272:E272"/>
    <mergeCell ref="B272:C272"/>
    <mergeCell ref="C279:E279"/>
    <mergeCell ref="M280:O280"/>
    <mergeCell ref="B281:C282"/>
    <mergeCell ref="D281:E282"/>
    <mergeCell ref="F281:G282"/>
    <mergeCell ref="J281:J282"/>
    <mergeCell ref="H281:I282"/>
    <mergeCell ref="C277:E277"/>
    <mergeCell ref="O281:Q282"/>
    <mergeCell ref="F283:G283"/>
    <mergeCell ref="K283:L283"/>
    <mergeCell ref="M283:N283"/>
    <mergeCell ref="K281:L282"/>
    <mergeCell ref="M281:N282"/>
    <mergeCell ref="R281:S282"/>
    <mergeCell ref="B284:C284"/>
    <mergeCell ref="D284:E284"/>
    <mergeCell ref="F284:G284"/>
    <mergeCell ref="H284:I284"/>
    <mergeCell ref="O284:Q284"/>
    <mergeCell ref="H283:I283"/>
    <mergeCell ref="K284:L284"/>
    <mergeCell ref="M284:N284"/>
    <mergeCell ref="B283:C283"/>
    <mergeCell ref="D283:E283"/>
    <mergeCell ref="O286:Q286"/>
    <mergeCell ref="R286:S286"/>
    <mergeCell ref="O285:Q285"/>
    <mergeCell ref="R285:S285"/>
    <mergeCell ref="O283:Q283"/>
    <mergeCell ref="R283:S283"/>
    <mergeCell ref="R284:S284"/>
    <mergeCell ref="B285:C285"/>
    <mergeCell ref="D285:E285"/>
    <mergeCell ref="F285:G285"/>
    <mergeCell ref="H285:I285"/>
    <mergeCell ref="K285:L285"/>
    <mergeCell ref="M285:N285"/>
    <mergeCell ref="B286:C286"/>
    <mergeCell ref="D286:E286"/>
    <mergeCell ref="F286:G286"/>
    <mergeCell ref="H286:I286"/>
    <mergeCell ref="K287:L287"/>
    <mergeCell ref="M287:N287"/>
    <mergeCell ref="K286:L286"/>
    <mergeCell ref="M286:N286"/>
    <mergeCell ref="O287:Q287"/>
    <mergeCell ref="R287:S287"/>
    <mergeCell ref="B287:C287"/>
    <mergeCell ref="D287:E287"/>
    <mergeCell ref="F287:G287"/>
    <mergeCell ref="H287:I287"/>
    <mergeCell ref="O289:Q289"/>
    <mergeCell ref="R289:S289"/>
    <mergeCell ref="B288:C288"/>
    <mergeCell ref="D288:E288"/>
    <mergeCell ref="F288:G288"/>
    <mergeCell ref="H288:I288"/>
    <mergeCell ref="K288:L288"/>
    <mergeCell ref="M288:N288"/>
    <mergeCell ref="O288:Q288"/>
    <mergeCell ref="R288:S288"/>
    <mergeCell ref="B289:C289"/>
    <mergeCell ref="D289:E289"/>
    <mergeCell ref="F289:G289"/>
    <mergeCell ref="H289:I289"/>
    <mergeCell ref="K289:L289"/>
    <mergeCell ref="M289:N289"/>
    <mergeCell ref="B290:C290"/>
    <mergeCell ref="D290:E290"/>
    <mergeCell ref="F290:G290"/>
    <mergeCell ref="H290:I290"/>
    <mergeCell ref="B291:C291"/>
    <mergeCell ref="D291:E291"/>
    <mergeCell ref="F291:G291"/>
    <mergeCell ref="H291:I291"/>
    <mergeCell ref="O290:Q290"/>
    <mergeCell ref="R290:S290"/>
    <mergeCell ref="K291:L291"/>
    <mergeCell ref="M291:N291"/>
    <mergeCell ref="O291:Q291"/>
    <mergeCell ref="R291:S291"/>
    <mergeCell ref="K290:L290"/>
    <mergeCell ref="M290:N290"/>
    <mergeCell ref="K292:L292"/>
    <mergeCell ref="M292:N292"/>
    <mergeCell ref="O292:Q292"/>
    <mergeCell ref="R292:S292"/>
    <mergeCell ref="B292:C292"/>
    <mergeCell ref="D292:E292"/>
    <mergeCell ref="F292:G292"/>
    <mergeCell ref="H292:I292"/>
    <mergeCell ref="K293:L293"/>
    <mergeCell ref="M293:N293"/>
    <mergeCell ref="O293:Q293"/>
    <mergeCell ref="R293:S293"/>
    <mergeCell ref="B293:C293"/>
    <mergeCell ref="D293:E293"/>
    <mergeCell ref="F293:G293"/>
    <mergeCell ref="H293:I293"/>
    <mergeCell ref="B294:C294"/>
    <mergeCell ref="D294:E294"/>
    <mergeCell ref="F294:G294"/>
    <mergeCell ref="H294:I294"/>
    <mergeCell ref="B295:C295"/>
    <mergeCell ref="D295:E295"/>
    <mergeCell ref="F295:G295"/>
    <mergeCell ref="H295:I295"/>
    <mergeCell ref="O294:Q294"/>
    <mergeCell ref="R294:S294"/>
    <mergeCell ref="K295:L295"/>
    <mergeCell ref="M295:N295"/>
    <mergeCell ref="O295:Q295"/>
    <mergeCell ref="R295:S295"/>
    <mergeCell ref="K294:L294"/>
    <mergeCell ref="M294:N294"/>
    <mergeCell ref="K296:L296"/>
    <mergeCell ref="M296:N296"/>
    <mergeCell ref="O296:Q296"/>
    <mergeCell ref="R296:S296"/>
    <mergeCell ref="B296:C296"/>
    <mergeCell ref="D296:E296"/>
    <mergeCell ref="F296:G296"/>
    <mergeCell ref="H296:I296"/>
    <mergeCell ref="K297:L297"/>
    <mergeCell ref="M297:N297"/>
    <mergeCell ref="O297:Q297"/>
    <mergeCell ref="R297:S297"/>
    <mergeCell ref="B297:C297"/>
    <mergeCell ref="D297:E297"/>
    <mergeCell ref="F297:G297"/>
    <mergeCell ref="H297:I297"/>
    <mergeCell ref="B298:C298"/>
    <mergeCell ref="D298:E298"/>
    <mergeCell ref="F298:G298"/>
    <mergeCell ref="H298:I298"/>
    <mergeCell ref="B299:C299"/>
    <mergeCell ref="D299:E299"/>
    <mergeCell ref="F299:G299"/>
    <mergeCell ref="H299:I299"/>
    <mergeCell ref="O298:Q298"/>
    <mergeCell ref="R298:S298"/>
    <mergeCell ref="K299:L299"/>
    <mergeCell ref="M299:N299"/>
    <mergeCell ref="O299:Q299"/>
    <mergeCell ref="R299:S299"/>
    <mergeCell ref="K298:L298"/>
    <mergeCell ref="M298:N298"/>
    <mergeCell ref="K300:L300"/>
    <mergeCell ref="M300:N300"/>
    <mergeCell ref="O300:Q300"/>
    <mergeCell ref="R300:S300"/>
    <mergeCell ref="B300:C300"/>
    <mergeCell ref="D300:E300"/>
    <mergeCell ref="F300:G300"/>
    <mergeCell ref="H300:I300"/>
    <mergeCell ref="K301:L301"/>
    <mergeCell ref="M301:N301"/>
    <mergeCell ref="O301:Q301"/>
    <mergeCell ref="R301:S301"/>
    <mergeCell ref="B301:C301"/>
    <mergeCell ref="D301:E301"/>
    <mergeCell ref="F301:G301"/>
    <mergeCell ref="H301:I301"/>
    <mergeCell ref="B302:C302"/>
    <mergeCell ref="D302:E302"/>
    <mergeCell ref="F302:G302"/>
    <mergeCell ref="H302:I302"/>
    <mergeCell ref="B303:C303"/>
    <mergeCell ref="D303:E303"/>
    <mergeCell ref="F303:G303"/>
    <mergeCell ref="H303:I303"/>
    <mergeCell ref="O302:Q302"/>
    <mergeCell ref="R302:S302"/>
    <mergeCell ref="K303:L303"/>
    <mergeCell ref="M303:N303"/>
    <mergeCell ref="O303:Q303"/>
    <mergeCell ref="R303:S303"/>
    <mergeCell ref="K302:L302"/>
    <mergeCell ref="M302:N302"/>
    <mergeCell ref="B304:C304"/>
    <mergeCell ref="D304:E304"/>
    <mergeCell ref="F304:G304"/>
    <mergeCell ref="H304:I304"/>
    <mergeCell ref="K304:L304"/>
    <mergeCell ref="M304:N304"/>
    <mergeCell ref="O304:Q304"/>
    <mergeCell ref="R304:S304"/>
    <mergeCell ref="O306:Q306"/>
    <mergeCell ref="R306:S306"/>
    <mergeCell ref="O305:Q305"/>
    <mergeCell ref="R305:S305"/>
    <mergeCell ref="G309:M310"/>
    <mergeCell ref="C311:E311"/>
    <mergeCell ref="F305:G305"/>
    <mergeCell ref="H305:I305"/>
    <mergeCell ref="K305:L305"/>
    <mergeCell ref="M305:N305"/>
    <mergeCell ref="K306:L306"/>
    <mergeCell ref="M306:N306"/>
    <mergeCell ref="B305:C305"/>
    <mergeCell ref="D305:E305"/>
    <mergeCell ref="B306:C306"/>
    <mergeCell ref="D306:E306"/>
    <mergeCell ref="F306:G306"/>
    <mergeCell ref="H306:I306"/>
    <mergeCell ref="C308:D308"/>
    <mergeCell ref="P308:S308"/>
    <mergeCell ref="R317:S317"/>
    <mergeCell ref="C313:E313"/>
    <mergeCell ref="Q313:R313"/>
    <mergeCell ref="H314:K314"/>
    <mergeCell ref="M314:O314"/>
    <mergeCell ref="K315:L316"/>
    <mergeCell ref="M315:N316"/>
    <mergeCell ref="O315:Q316"/>
    <mergeCell ref="B315:C316"/>
    <mergeCell ref="D315:E316"/>
    <mergeCell ref="K318:L318"/>
    <mergeCell ref="H315:I316"/>
    <mergeCell ref="R315:S316"/>
    <mergeCell ref="B317:C317"/>
    <mergeCell ref="D317:E317"/>
    <mergeCell ref="F317:G317"/>
    <mergeCell ref="H317:I317"/>
    <mergeCell ref="K317:L317"/>
    <mergeCell ref="M317:N317"/>
    <mergeCell ref="O317:Q317"/>
    <mergeCell ref="J315:J316"/>
    <mergeCell ref="B318:C318"/>
    <mergeCell ref="D318:E318"/>
    <mergeCell ref="F318:G318"/>
    <mergeCell ref="H318:I318"/>
    <mergeCell ref="F315:G316"/>
    <mergeCell ref="M318:N318"/>
    <mergeCell ref="O318:Q318"/>
    <mergeCell ref="R318:S318"/>
    <mergeCell ref="B319:C319"/>
    <mergeCell ref="D319:E319"/>
    <mergeCell ref="F319:G319"/>
    <mergeCell ref="H319:I319"/>
    <mergeCell ref="K319:L319"/>
    <mergeCell ref="M319:N319"/>
    <mergeCell ref="O319:Q319"/>
    <mergeCell ref="R319:S319"/>
    <mergeCell ref="B320:C320"/>
    <mergeCell ref="D320:E320"/>
    <mergeCell ref="F320:G320"/>
    <mergeCell ref="H320:I320"/>
    <mergeCell ref="K320:L320"/>
    <mergeCell ref="M320:N320"/>
    <mergeCell ref="O320:Q320"/>
    <mergeCell ref="R320:S320"/>
    <mergeCell ref="B321:C321"/>
    <mergeCell ref="D321:E321"/>
    <mergeCell ref="F321:G321"/>
    <mergeCell ref="H321:I321"/>
    <mergeCell ref="B322:C322"/>
    <mergeCell ref="D322:E322"/>
    <mergeCell ref="F322:G322"/>
    <mergeCell ref="H322:I322"/>
    <mergeCell ref="O321:Q321"/>
    <mergeCell ref="R321:S321"/>
    <mergeCell ref="K322:L322"/>
    <mergeCell ref="M322:N322"/>
    <mergeCell ref="O322:Q322"/>
    <mergeCell ref="R322:S322"/>
    <mergeCell ref="K321:L321"/>
    <mergeCell ref="M321:N321"/>
    <mergeCell ref="K323:L323"/>
    <mergeCell ref="M323:N323"/>
    <mergeCell ref="O323:Q323"/>
    <mergeCell ref="R323:S323"/>
    <mergeCell ref="B323:C323"/>
    <mergeCell ref="D323:E323"/>
    <mergeCell ref="F323:G323"/>
    <mergeCell ref="H323:I323"/>
    <mergeCell ref="K324:L324"/>
    <mergeCell ref="M324:N324"/>
    <mergeCell ref="O324:Q324"/>
    <mergeCell ref="R324:S324"/>
    <mergeCell ref="B324:C324"/>
    <mergeCell ref="D324:E324"/>
    <mergeCell ref="F324:G324"/>
    <mergeCell ref="H324:I324"/>
    <mergeCell ref="B325:C325"/>
    <mergeCell ref="D325:E325"/>
    <mergeCell ref="F325:G325"/>
    <mergeCell ref="H325:I325"/>
    <mergeCell ref="B326:C326"/>
    <mergeCell ref="D326:E326"/>
    <mergeCell ref="F326:G326"/>
    <mergeCell ref="H326:I326"/>
    <mergeCell ref="O325:Q325"/>
    <mergeCell ref="R325:S325"/>
    <mergeCell ref="K326:L326"/>
    <mergeCell ref="M326:N326"/>
    <mergeCell ref="O326:Q326"/>
    <mergeCell ref="R326:S326"/>
    <mergeCell ref="K325:L325"/>
    <mergeCell ref="M325:N325"/>
    <mergeCell ref="K327:L327"/>
    <mergeCell ref="M327:N327"/>
    <mergeCell ref="O327:Q327"/>
    <mergeCell ref="R327:S327"/>
    <mergeCell ref="B327:C327"/>
    <mergeCell ref="D327:E327"/>
    <mergeCell ref="F327:G327"/>
    <mergeCell ref="H327:I327"/>
    <mergeCell ref="K328:L328"/>
    <mergeCell ref="M328:N328"/>
    <mergeCell ref="O328:Q328"/>
    <mergeCell ref="R328:S328"/>
    <mergeCell ref="B328:C328"/>
    <mergeCell ref="D328:E328"/>
    <mergeCell ref="F328:G328"/>
    <mergeCell ref="H328:I328"/>
    <mergeCell ref="B329:C329"/>
    <mergeCell ref="D329:E329"/>
    <mergeCell ref="F329:G329"/>
    <mergeCell ref="H329:I329"/>
    <mergeCell ref="B330:C330"/>
    <mergeCell ref="D330:E330"/>
    <mergeCell ref="F330:G330"/>
    <mergeCell ref="H330:I330"/>
    <mergeCell ref="O329:Q329"/>
    <mergeCell ref="R329:S329"/>
    <mergeCell ref="K330:L330"/>
    <mergeCell ref="M330:N330"/>
    <mergeCell ref="O330:Q330"/>
    <mergeCell ref="R330:S330"/>
    <mergeCell ref="K329:L329"/>
    <mergeCell ref="M329:N329"/>
    <mergeCell ref="K331:L331"/>
    <mergeCell ref="M331:N331"/>
    <mergeCell ref="O331:Q331"/>
    <mergeCell ref="R331:S331"/>
    <mergeCell ref="B331:C331"/>
    <mergeCell ref="D331:E331"/>
    <mergeCell ref="F331:G331"/>
    <mergeCell ref="H331:I331"/>
    <mergeCell ref="K332:L332"/>
    <mergeCell ref="M332:N332"/>
    <mergeCell ref="O332:Q332"/>
    <mergeCell ref="R332:S332"/>
    <mergeCell ref="B332:C332"/>
    <mergeCell ref="D332:E332"/>
    <mergeCell ref="F332:G332"/>
    <mergeCell ref="H332:I332"/>
    <mergeCell ref="B333:C333"/>
    <mergeCell ref="D333:E333"/>
    <mergeCell ref="F333:G333"/>
    <mergeCell ref="H333:I333"/>
    <mergeCell ref="B334:C334"/>
    <mergeCell ref="D334:E334"/>
    <mergeCell ref="F334:G334"/>
    <mergeCell ref="H334:I334"/>
    <mergeCell ref="O333:Q333"/>
    <mergeCell ref="R333:S333"/>
    <mergeCell ref="K334:L334"/>
    <mergeCell ref="M334:N334"/>
    <mergeCell ref="O334:Q334"/>
    <mergeCell ref="R334:S334"/>
    <mergeCell ref="K333:L333"/>
    <mergeCell ref="M333:N333"/>
    <mergeCell ref="K335:L335"/>
    <mergeCell ref="M335:N335"/>
    <mergeCell ref="O335:Q335"/>
    <mergeCell ref="R335:S335"/>
    <mergeCell ref="B335:C335"/>
    <mergeCell ref="D335:E335"/>
    <mergeCell ref="F335:G335"/>
    <mergeCell ref="H335:I335"/>
    <mergeCell ref="O336:Q336"/>
    <mergeCell ref="R336:S336"/>
    <mergeCell ref="B336:C336"/>
    <mergeCell ref="D336:E336"/>
    <mergeCell ref="F336:G336"/>
    <mergeCell ref="H336:I336"/>
    <mergeCell ref="B337:C337"/>
    <mergeCell ref="D337:E337"/>
    <mergeCell ref="F337:G337"/>
    <mergeCell ref="H337:I337"/>
    <mergeCell ref="K336:L336"/>
    <mergeCell ref="M336:N336"/>
    <mergeCell ref="K337:L337"/>
    <mergeCell ref="M337:N337"/>
    <mergeCell ref="R338:S338"/>
    <mergeCell ref="O340:Q340"/>
    <mergeCell ref="R340:S340"/>
    <mergeCell ref="O339:Q339"/>
    <mergeCell ref="R339:S339"/>
    <mergeCell ref="O337:Q337"/>
    <mergeCell ref="R337:S337"/>
    <mergeCell ref="B339:C339"/>
    <mergeCell ref="D339:E339"/>
    <mergeCell ref="F339:G339"/>
    <mergeCell ref="O338:Q338"/>
    <mergeCell ref="K338:L338"/>
    <mergeCell ref="M338:N338"/>
    <mergeCell ref="B338:C338"/>
    <mergeCell ref="D338:E338"/>
    <mergeCell ref="F338:G338"/>
    <mergeCell ref="H338:I338"/>
    <mergeCell ref="H339:I339"/>
    <mergeCell ref="F340:G340"/>
    <mergeCell ref="H340:I340"/>
    <mergeCell ref="G343:M344"/>
    <mergeCell ref="K340:L340"/>
    <mergeCell ref="K339:L339"/>
    <mergeCell ref="M339:N339"/>
    <mergeCell ref="Q347:R347"/>
    <mergeCell ref="H348:J348"/>
    <mergeCell ref="M340:N340"/>
    <mergeCell ref="C342:D342"/>
    <mergeCell ref="P342:S342"/>
    <mergeCell ref="D340:E340"/>
    <mergeCell ref="B340:C340"/>
    <mergeCell ref="C347:E347"/>
    <mergeCell ref="M348:O348"/>
    <mergeCell ref="B349:C350"/>
    <mergeCell ref="D349:E350"/>
    <mergeCell ref="F349:G350"/>
    <mergeCell ref="J349:J350"/>
    <mergeCell ref="H349:I350"/>
    <mergeCell ref="C345:E345"/>
    <mergeCell ref="O349:Q350"/>
    <mergeCell ref="F351:G351"/>
    <mergeCell ref="K351:L351"/>
    <mergeCell ref="M351:N351"/>
    <mergeCell ref="K349:L350"/>
    <mergeCell ref="M349:N350"/>
    <mergeCell ref="R349:S350"/>
    <mergeCell ref="B352:C352"/>
    <mergeCell ref="D352:E352"/>
    <mergeCell ref="F352:G352"/>
    <mergeCell ref="H352:I352"/>
    <mergeCell ref="O352:Q352"/>
    <mergeCell ref="H351:I351"/>
    <mergeCell ref="K352:L352"/>
    <mergeCell ref="M352:N352"/>
    <mergeCell ref="B351:C351"/>
    <mergeCell ref="D351:E351"/>
    <mergeCell ref="O354:Q354"/>
    <mergeCell ref="R354:S354"/>
    <mergeCell ref="O353:Q353"/>
    <mergeCell ref="R353:S353"/>
    <mergeCell ref="O351:Q351"/>
    <mergeCell ref="R351:S351"/>
    <mergeCell ref="R352:S352"/>
    <mergeCell ref="B353:C353"/>
    <mergeCell ref="D353:E353"/>
    <mergeCell ref="F353:G353"/>
    <mergeCell ref="H353:I353"/>
    <mergeCell ref="K353:L353"/>
    <mergeCell ref="M353:N353"/>
    <mergeCell ref="B354:C354"/>
    <mergeCell ref="D354:E354"/>
    <mergeCell ref="F354:G354"/>
    <mergeCell ref="H354:I354"/>
    <mergeCell ref="K355:L355"/>
    <mergeCell ref="M355:N355"/>
    <mergeCell ref="K354:L354"/>
    <mergeCell ref="M354:N354"/>
    <mergeCell ref="O355:Q355"/>
    <mergeCell ref="R355:S355"/>
    <mergeCell ref="B355:C355"/>
    <mergeCell ref="D355:E355"/>
    <mergeCell ref="F355:G355"/>
    <mergeCell ref="H355:I355"/>
    <mergeCell ref="O357:Q357"/>
    <mergeCell ref="R357:S357"/>
    <mergeCell ref="B356:C356"/>
    <mergeCell ref="D356:E356"/>
    <mergeCell ref="F356:G356"/>
    <mergeCell ref="H356:I356"/>
    <mergeCell ref="K356:L356"/>
    <mergeCell ref="M356:N356"/>
    <mergeCell ref="O356:Q356"/>
    <mergeCell ref="R356:S356"/>
    <mergeCell ref="B357:C357"/>
    <mergeCell ref="D357:E357"/>
    <mergeCell ref="F357:G357"/>
    <mergeCell ref="H357:I357"/>
    <mergeCell ref="K357:L357"/>
    <mergeCell ref="M357:N357"/>
    <mergeCell ref="B358:C358"/>
    <mergeCell ref="D358:E358"/>
    <mergeCell ref="F358:G358"/>
    <mergeCell ref="H358:I358"/>
    <mergeCell ref="B359:C359"/>
    <mergeCell ref="D359:E359"/>
    <mergeCell ref="F359:G359"/>
    <mergeCell ref="H359:I359"/>
    <mergeCell ref="O358:Q358"/>
    <mergeCell ref="R358:S358"/>
    <mergeCell ref="K359:L359"/>
    <mergeCell ref="M359:N359"/>
    <mergeCell ref="O359:Q359"/>
    <mergeCell ref="R359:S359"/>
    <mergeCell ref="K358:L358"/>
    <mergeCell ref="M358:N358"/>
    <mergeCell ref="K360:L360"/>
    <mergeCell ref="M360:N360"/>
    <mergeCell ref="O360:Q360"/>
    <mergeCell ref="R360:S360"/>
    <mergeCell ref="B360:C360"/>
    <mergeCell ref="D360:E360"/>
    <mergeCell ref="F360:G360"/>
    <mergeCell ref="H360:I360"/>
    <mergeCell ref="K361:L361"/>
    <mergeCell ref="M361:N361"/>
    <mergeCell ref="O361:Q361"/>
    <mergeCell ref="R361:S361"/>
    <mergeCell ref="B361:C361"/>
    <mergeCell ref="D361:E361"/>
    <mergeCell ref="F361:G361"/>
    <mergeCell ref="H361:I361"/>
    <mergeCell ref="B362:C362"/>
    <mergeCell ref="D362:E362"/>
    <mergeCell ref="F362:G362"/>
    <mergeCell ref="H362:I362"/>
    <mergeCell ref="B363:C363"/>
    <mergeCell ref="D363:E363"/>
    <mergeCell ref="F363:G363"/>
    <mergeCell ref="H363:I363"/>
    <mergeCell ref="O362:Q362"/>
    <mergeCell ref="R362:S362"/>
    <mergeCell ref="K363:L363"/>
    <mergeCell ref="M363:N363"/>
    <mergeCell ref="O363:Q363"/>
    <mergeCell ref="R363:S363"/>
    <mergeCell ref="K362:L362"/>
    <mergeCell ref="M362:N362"/>
    <mergeCell ref="K364:L364"/>
    <mergeCell ref="M364:N364"/>
    <mergeCell ref="O364:Q364"/>
    <mergeCell ref="R364:S364"/>
    <mergeCell ref="B364:C364"/>
    <mergeCell ref="D364:E364"/>
    <mergeCell ref="F364:G364"/>
    <mergeCell ref="H364:I364"/>
    <mergeCell ref="K365:L365"/>
    <mergeCell ref="M365:N365"/>
    <mergeCell ref="O365:Q365"/>
    <mergeCell ref="R365:S365"/>
    <mergeCell ref="B365:C365"/>
    <mergeCell ref="D365:E365"/>
    <mergeCell ref="F365:G365"/>
    <mergeCell ref="H365:I365"/>
    <mergeCell ref="B366:C366"/>
    <mergeCell ref="D366:E366"/>
    <mergeCell ref="F366:G366"/>
    <mergeCell ref="H366:I366"/>
    <mergeCell ref="B367:C367"/>
    <mergeCell ref="D367:E367"/>
    <mergeCell ref="F367:G367"/>
    <mergeCell ref="H367:I367"/>
    <mergeCell ref="O366:Q366"/>
    <mergeCell ref="R366:S366"/>
    <mergeCell ref="K367:L367"/>
    <mergeCell ref="M367:N367"/>
    <mergeCell ref="O367:Q367"/>
    <mergeCell ref="R367:S367"/>
    <mergeCell ref="K366:L366"/>
    <mergeCell ref="M366:N366"/>
    <mergeCell ref="K368:L368"/>
    <mergeCell ref="M368:N368"/>
    <mergeCell ref="O368:Q368"/>
    <mergeCell ref="R368:S368"/>
    <mergeCell ref="B368:C368"/>
    <mergeCell ref="D368:E368"/>
    <mergeCell ref="F368:G368"/>
    <mergeCell ref="H368:I368"/>
    <mergeCell ref="K369:L369"/>
    <mergeCell ref="M369:N369"/>
    <mergeCell ref="O369:Q369"/>
    <mergeCell ref="R369:S369"/>
    <mergeCell ref="B369:C369"/>
    <mergeCell ref="D369:E369"/>
    <mergeCell ref="F369:G369"/>
    <mergeCell ref="H369:I369"/>
    <mergeCell ref="B370:C370"/>
    <mergeCell ref="D370:E370"/>
    <mergeCell ref="F370:G370"/>
    <mergeCell ref="H370:I370"/>
    <mergeCell ref="B371:C371"/>
    <mergeCell ref="D371:E371"/>
    <mergeCell ref="F371:G371"/>
    <mergeCell ref="H371:I371"/>
    <mergeCell ref="O370:Q370"/>
    <mergeCell ref="R370:S370"/>
    <mergeCell ref="K371:L371"/>
    <mergeCell ref="M371:N371"/>
    <mergeCell ref="O371:Q371"/>
    <mergeCell ref="R371:S371"/>
    <mergeCell ref="K370:L370"/>
    <mergeCell ref="M370:N370"/>
    <mergeCell ref="K373:L373"/>
    <mergeCell ref="M373:N373"/>
    <mergeCell ref="K372:L372"/>
    <mergeCell ref="M372:N372"/>
    <mergeCell ref="O372:Q372"/>
    <mergeCell ref="R372:S372"/>
    <mergeCell ref="O373:Q373"/>
    <mergeCell ref="R373:S373"/>
    <mergeCell ref="B373:C373"/>
    <mergeCell ref="D373:E373"/>
    <mergeCell ref="F373:G373"/>
    <mergeCell ref="H373:I373"/>
    <mergeCell ref="B372:C372"/>
    <mergeCell ref="D372:E372"/>
    <mergeCell ref="F372:G372"/>
    <mergeCell ref="H372:I372"/>
    <mergeCell ref="C376:D376"/>
    <mergeCell ref="P376:S376"/>
    <mergeCell ref="K374:L374"/>
    <mergeCell ref="M374:N374"/>
    <mergeCell ref="O374:Q374"/>
    <mergeCell ref="R374:S374"/>
    <mergeCell ref="B374:C374"/>
    <mergeCell ref="D374:E374"/>
    <mergeCell ref="F374:G374"/>
    <mergeCell ref="H374:I374"/>
  </mergeCells>
  <phoneticPr fontId="3"/>
  <printOptions horizontalCentered="1" verticalCentered="1"/>
  <pageMargins left="0.59055118110236227" right="0.59055118110236227" top="0.98425196850393704" bottom="0" header="0" footer="0"/>
  <pageSetup paperSize="9" scale="103" orientation="landscape" r:id="rId1"/>
  <headerFooter alignWithMargins="0"/>
  <rowBreaks count="1" manualBreakCount="1">
    <brk id="2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内訳書 (金無)</vt:lpstr>
      <vt:lpstr>代価一覧表</vt:lpstr>
      <vt:lpstr>代価一覧表 (金無)</vt:lpstr>
      <vt:lpstr>設計書&lt;鑑&gt;</vt:lpstr>
      <vt:lpstr>設計書（全体）</vt:lpstr>
      <vt:lpstr>内訳書(測量業務)</vt:lpstr>
      <vt:lpstr>代価1（３級基準点）</vt:lpstr>
      <vt:lpstr>代価2（4級基準点）</vt:lpstr>
      <vt:lpstr>代価3（現地測量、作業計画）</vt:lpstr>
      <vt:lpstr>代価4（現地測量、トータルステーション）</vt:lpstr>
      <vt:lpstr>代価5（作業計画）</vt:lpstr>
      <vt:lpstr>代価6（現地踏査）</vt:lpstr>
      <vt:lpstr>代価7（中心線測量）</vt:lpstr>
      <vt:lpstr>代価8（仮BM設置測量）</vt:lpstr>
      <vt:lpstr>代価9（縦断測量）</vt:lpstr>
      <vt:lpstr>代価10（横断測量）</vt:lpstr>
      <vt:lpstr>内訳書（設計業務）</vt:lpstr>
      <vt:lpstr>代価11（計画設計）</vt:lpstr>
      <vt:lpstr>代価12（与条件確認及び現地踏査）</vt:lpstr>
      <vt:lpstr>代価13（実施設計図作成）</vt:lpstr>
      <vt:lpstr>代価14（数量計算）</vt:lpstr>
      <vt:lpstr>代価15（概算工事費算出）</vt:lpstr>
      <vt:lpstr>代価16（照査）</vt:lpstr>
      <vt:lpstr>代価17（報告書作成）</vt:lpstr>
      <vt:lpstr>代価18（打合せ）</vt:lpstr>
      <vt:lpstr>内訳書(地質調査業務）</vt:lpstr>
      <vt:lpstr>代価19</vt:lpstr>
      <vt:lpstr>代価表 (金無)</vt:lpstr>
      <vt:lpstr>'設計書（全体）'!Print_Area</vt:lpstr>
      <vt:lpstr>'設計書&lt;鑑&gt;'!Print_Area</vt:lpstr>
      <vt:lpstr>'代価1（３級基準点）'!Print_Area</vt:lpstr>
      <vt:lpstr>'代価10（横断測量）'!Print_Area</vt:lpstr>
      <vt:lpstr>'代価11（計画設計）'!Print_Area</vt:lpstr>
      <vt:lpstr>'代価12（与条件確認及び現地踏査）'!Print_Area</vt:lpstr>
      <vt:lpstr>'代価13（実施設計図作成）'!Print_Area</vt:lpstr>
      <vt:lpstr>'代価14（数量計算）'!Print_Area</vt:lpstr>
      <vt:lpstr>'代価15（概算工事費算出）'!Print_Area</vt:lpstr>
      <vt:lpstr>'代価16（照査）'!Print_Area</vt:lpstr>
      <vt:lpstr>'代価17（報告書作成）'!Print_Area</vt:lpstr>
      <vt:lpstr>'代価18（打合せ）'!Print_Area</vt:lpstr>
      <vt:lpstr>代価19!Print_Area</vt:lpstr>
      <vt:lpstr>'代価2（4級基準点）'!Print_Area</vt:lpstr>
      <vt:lpstr>'代価3（現地測量、作業計画）'!Print_Area</vt:lpstr>
      <vt:lpstr>'代価4（現地測量、トータルステーション）'!Print_Area</vt:lpstr>
      <vt:lpstr>'代価5（作業計画）'!Print_Area</vt:lpstr>
      <vt:lpstr>'代価6（現地踏査）'!Print_Area</vt:lpstr>
      <vt:lpstr>'代価7（中心線測量）'!Print_Area</vt:lpstr>
      <vt:lpstr>'代価8（仮BM設置測量）'!Print_Area</vt:lpstr>
      <vt:lpstr>'代価9（縦断測量）'!Print_Area</vt:lpstr>
      <vt:lpstr>代価一覧表!Print_Area</vt:lpstr>
      <vt:lpstr>'代価一覧表 (金無)'!Print_Area</vt:lpstr>
      <vt:lpstr>'代価表 (金無)'!Print_Area</vt:lpstr>
      <vt:lpstr>'内訳書 (金無)'!Print_Area</vt:lpstr>
      <vt:lpstr>'内訳書（設計業務）'!Print_Area</vt:lpstr>
      <vt:lpstr>'内訳書(測量業務)'!Print_Area</vt:lpstr>
      <vt:lpstr>'内訳書(地質調査業務）'!Print_Area</vt:lpstr>
    </vt:vector>
  </TitlesOfParts>
  <Company>有限会社  キ ュ ー 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 松</dc:creator>
  <cp:lastModifiedBy>In 教務課</cp:lastModifiedBy>
  <cp:lastPrinted>2025-06-12T05:13:18Z</cp:lastPrinted>
  <dcterms:created xsi:type="dcterms:W3CDTF">2000-03-01T07:21:05Z</dcterms:created>
  <dcterms:modified xsi:type="dcterms:W3CDTF">2025-06-12T06:30:58Z</dcterms:modified>
</cp:coreProperties>
</file>