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P10" i="4"/>
  <c r="I10" i="4"/>
  <c r="B10" i="4"/>
  <c r="BB8" i="4"/>
  <c r="AT8" i="4"/>
  <c r="AL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<sst xmlns="http://schemas.openxmlformats.org/spreadsheetml/2006/main" count="232" uniqueCount="120">
  <si>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</si>
  <si>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</si>
  <si>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</si>
  <si>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</si>
  <si>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</si>
  <si>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</si>
  <si>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</si>
  <si>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</si>
  <si>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</si>
  <si>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</si>
  <si>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</si>
  <si>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</si>
  <si>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</si>
  <si>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</si>
  <si>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</si>
  <si>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</si>
  <si>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</si>
  <si>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</si>
  <si>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</si>
  <si>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</si>
  <si>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</si>
  <si>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</si>
  <si>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</si>
  <si>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</si>
  <si>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</si>
  <si>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</si>
  <si>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</si>
  <si>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</si>
  <si>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</si>
  <si>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</si>
  <si>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</si>
  <si>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</si>
  <si>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</si>
  <si>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</si>
  <si>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</si>
  <si>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</si>
  <si>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</si>
  <si>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</si>
  <si>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</si>
  <si>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</si>
  <si>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6">
      <t>ケイネンカ</t>
    </rPh>
    <rPh sb="56" eb="57">
      <t>リツ</t>
    </rPh>
    <rPh sb="57" eb="58">
      <t>オヨ</t>
    </rPh>
    <rPh sb="59" eb="61">
      <t>カンロ</t>
    </rPh>
    <rPh sb="61" eb="63">
      <t>コウシン</t>
    </rPh>
    <rPh sb="63" eb="64">
      <t>リツ</t>
    </rPh>
    <rPh sb="70" eb="72">
      <t>ヘイセイ</t>
    </rPh>
    <rPh sb="74" eb="76">
      <t>ネンド</t>
    </rPh>
    <rPh sb="77" eb="79">
      <t>ジギョウ</t>
    </rPh>
    <rPh sb="79" eb="80">
      <t>スウ</t>
    </rPh>
    <rPh sb="81" eb="82">
      <t>モト</t>
    </rPh>
    <rPh sb="83" eb="85">
      <t>ルイジ</t>
    </rPh>
    <rPh sb="85" eb="87">
      <t>ダンタイ</t>
    </rPh>
    <rPh sb="87" eb="89">
      <t>ヘイキン</t>
    </rPh>
    <rPh sb="89" eb="90">
      <t>アタイ</t>
    </rPh>
    <rPh sb="91" eb="93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</si>
  <si>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</si>
  <si>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</si>
  <si>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</si>
  <si>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</si>
  <si>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</si>
  <si>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</si>
  <si>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</si>
  <si>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</si>
  <si>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</si>
  <si>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</si>
  <si>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</si>
  <si>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</si>
  <si>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</si>
  <si>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</si>
  <si>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</si>
  <si>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</si>
  <si>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</si>
  <si>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</si>
  <si>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</si>
  <si>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</si>
  <si>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</si>
  <si>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</si>
  <si>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</si>
  <si>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</si>
  <si>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</si>
  <si>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</si>
  <si>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</si>
  <si>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</si>
  <si>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</si>
  <si>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</si>
  <si>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</si>
  <si>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</si>
  <si>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</si>
  <si>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</si>
  <si>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</si>
  <si>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</si>
  <si>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</si>
  <si>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</si>
  <si>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</si>
  <si>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</si>
  <si>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</si>
  <si>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</si>
  <si>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</si>
  <si>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</si>
  <si>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</si>
  <si>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</si>
  <si>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</si>
  <si>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</si>
  <si>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</si>
  <si>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  <rPh sb="0" eb="2">
      <t>キュウスイ</t>
    </rPh>
    <rPh sb="2" eb="4">
      <t>ジンコウ</t>
    </rPh>
    <phoneticPr fontId="7"/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</si>
  <si>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</si>
  <si>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</si>
  <si>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</si>
  <si>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</si>
  <si>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</si>
  <si>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</si>
  <si>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</si>
  <si>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</si>
  <si>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</si>
  <si>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</si>
  <si>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</si>
  <si>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</si>
  <si>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</si>
  <si>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</si>
  <si>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福岡県　糸田町</t>
  </si>
  <si>
    <t>法適用</t>
  </si>
  <si>
    <t>水道事業</t>
  </si>
  <si>
    <t>末端給水事業</t>
  </si>
  <si>
    <t>A8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</si>
  <si>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</si>
  <si>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</si>
  <si>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</si>
  <si>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</si>
  <si>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</si>
  <si>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</si>
  <si>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・H28年度の経常収支は黒字であるが、平均値よりも約7％低いため、さらなる経営努力を行い、経営の健全化を図っていく。　　　　　　　　　　　　　　　　　　　　　　　　　　　　　　　　・有収率は前年度より上がったが、全国平均よりも低い水準のため、給水原価の高い要因と考えられる。漏水調査を実施し、漏水箇所の修繕及び老朽管の更新に努める。</t>
    <rPh sb="4" eb="5">
      <t>ネン</t>
    </rPh>
    <rPh sb="5" eb="6">
      <t>ド</t>
    </rPh>
    <rPh sb="7" eb="9">
      <t>ケイジョウ</t>
    </rPh>
    <rPh sb="9" eb="11">
      <t>シュウシ</t>
    </rPh>
    <rPh sb="12" eb="14">
      <t>クロジ</t>
    </rPh>
    <rPh sb="19" eb="22">
      <t>ヘイキンチ</t>
    </rPh>
    <rPh sb="25" eb="26">
      <t>ヤク</t>
    </rPh>
    <rPh sb="28" eb="29">
      <t>ヒク</t>
    </rPh>
    <rPh sb="37" eb="39">
      <t>ケイエイ</t>
    </rPh>
    <rPh sb="39" eb="41">
      <t>ドリョク</t>
    </rPh>
    <rPh sb="42" eb="43">
      <t>オコナ</t>
    </rPh>
    <rPh sb="45" eb="47">
      <t>ケイエイ</t>
    </rPh>
    <rPh sb="48" eb="51">
      <t>ケンゼンカ</t>
    </rPh>
    <rPh sb="52" eb="53">
      <t>ハカ</t>
    </rPh>
    <rPh sb="91" eb="93">
      <t>ユウシュウ</t>
    </rPh>
    <rPh sb="93" eb="94">
      <t>リツ</t>
    </rPh>
    <rPh sb="113" eb="114">
      <t>ヒク</t>
    </rPh>
    <rPh sb="115" eb="117">
      <t>スイジュン</t>
    </rPh>
    <rPh sb="121" eb="123">
      <t>キュウスイ</t>
    </rPh>
    <rPh sb="123" eb="125">
      <t>ゲンカ</t>
    </rPh>
    <rPh sb="126" eb="127">
      <t>タカ</t>
    </rPh>
    <rPh sb="128" eb="130">
      <t>ヨウイン</t>
    </rPh>
    <rPh sb="131" eb="132">
      <t>カンガ</t>
    </rPh>
    <rPh sb="137" eb="139">
      <t>ロウスイ</t>
    </rPh>
    <rPh sb="139" eb="141">
      <t>チョウサ</t>
    </rPh>
    <rPh sb="142" eb="144">
      <t>ジッシ</t>
    </rPh>
    <rPh sb="146" eb="148">
      <t>ロウスイ</t>
    </rPh>
    <rPh sb="148" eb="150">
      <t>カショ</t>
    </rPh>
    <rPh sb="151" eb="153">
      <t>シュウゼン</t>
    </rPh>
    <rPh sb="153" eb="154">
      <t>オヨ</t>
    </rPh>
    <rPh sb="155" eb="157">
      <t>ロウキュウ</t>
    </rPh>
    <rPh sb="157" eb="158">
      <t>カン</t>
    </rPh>
    <rPh sb="159" eb="161">
      <t>コウシン</t>
    </rPh>
    <rPh sb="162" eb="163">
      <t>ツト</t>
    </rPh>
    <phoneticPr fontId="4"/>
  </si>
  <si>
    <t>・更新計画に基づいて老朽管の布設替を実施しているが、管路の老朽化に追いついていない状況である。</t>
    <rPh sb="1" eb="3">
      <t>コウシン</t>
    </rPh>
    <rPh sb="3" eb="5">
      <t>ケイカク</t>
    </rPh>
    <rPh sb="6" eb="7">
      <t>モト</t>
    </rPh>
    <rPh sb="10" eb="12">
      <t>ロウキュウ</t>
    </rPh>
    <rPh sb="12" eb="13">
      <t>カン</t>
    </rPh>
    <rPh sb="14" eb="16">
      <t>フセツ</t>
    </rPh>
    <rPh sb="16" eb="17">
      <t>ガエ</t>
    </rPh>
    <rPh sb="18" eb="20">
      <t>ジッシ</t>
    </rPh>
    <rPh sb="26" eb="28">
      <t>カンロ</t>
    </rPh>
    <rPh sb="29" eb="32">
      <t>ロウキュウカ</t>
    </rPh>
    <rPh sb="33" eb="34">
      <t>オ</t>
    </rPh>
    <rPh sb="41" eb="43">
      <t>ジョウキョウ</t>
    </rPh>
    <phoneticPr fontId="4"/>
  </si>
  <si>
    <t>・今後も安定した水の供給ができるよう、経営の健全性を維持し、経常収支比率の向上のため経営努力を行っていきます。　　　　　　　　　　　　　　　　　　　　　　　　　　　　　　　　　　　　・本町の課題である有収率の向上のため、老朽管の更新が不可欠と考えるが、無理な更新事業は経営を圧迫する可能性があるため、経営の健全性を維持できるような更新事業を実施していきます。</t>
    <rPh sb="1" eb="3">
      <t>コンゴ</t>
    </rPh>
    <rPh sb="4" eb="6">
      <t>アンテイ</t>
    </rPh>
    <rPh sb="8" eb="9">
      <t>ミズ</t>
    </rPh>
    <rPh sb="10" eb="12">
      <t>キョウキュウ</t>
    </rPh>
    <rPh sb="19" eb="21">
      <t>ケイエイ</t>
    </rPh>
    <rPh sb="22" eb="25">
      <t>ケンゼンセイ</t>
    </rPh>
    <rPh sb="26" eb="28">
      <t>イジ</t>
    </rPh>
    <rPh sb="30" eb="32">
      <t>ケイジョウ</t>
    </rPh>
    <rPh sb="32" eb="34">
      <t>シュウシ</t>
    </rPh>
    <rPh sb="34" eb="36">
      <t>ヒリツ</t>
    </rPh>
    <rPh sb="37" eb="39">
      <t>コウジョウ</t>
    </rPh>
    <rPh sb="42" eb="44">
      <t>ケイエイ</t>
    </rPh>
    <rPh sb="44" eb="46">
      <t>ドリョク</t>
    </rPh>
    <rPh sb="47" eb="48">
      <t>オコナ</t>
    </rPh>
    <rPh sb="92" eb="94">
      <t>ホンチョウ</t>
    </rPh>
    <rPh sb="95" eb="97">
      <t>カダイ</t>
    </rPh>
    <rPh sb="100" eb="102">
      <t>ユウシュウ</t>
    </rPh>
    <rPh sb="102" eb="103">
      <t>リツ</t>
    </rPh>
    <rPh sb="104" eb="106">
      <t>コウジョウ</t>
    </rPh>
    <rPh sb="110" eb="112">
      <t>ロウキュウ</t>
    </rPh>
    <rPh sb="112" eb="113">
      <t>カン</t>
    </rPh>
    <rPh sb="114" eb="116">
      <t>コウシン</t>
    </rPh>
    <rPh sb="117" eb="120">
      <t>フカケツ</t>
    </rPh>
    <rPh sb="121" eb="122">
      <t>カンガ</t>
    </rPh>
    <rPh sb="126" eb="128">
      <t>ムリ</t>
    </rPh>
    <rPh sb="129" eb="131">
      <t>コウシン</t>
    </rPh>
    <rPh sb="131" eb="133">
      <t>ジギョウ</t>
    </rPh>
    <rPh sb="134" eb="136">
      <t>ケイエイ</t>
    </rPh>
    <rPh sb="137" eb="139">
      <t>アッパク</t>
    </rPh>
    <rPh sb="141" eb="144">
      <t>カノウセイ</t>
    </rPh>
    <rPh sb="150" eb="152">
      <t>ケイエイ</t>
    </rPh>
    <rPh sb="153" eb="156">
      <t>ケンゼンセイ</t>
    </rPh>
    <rPh sb="157" eb="159">
      <t>イジ</t>
    </rPh>
    <rPh sb="165" eb="167">
      <t>コウシン</t>
    </rPh>
    <rPh sb="167" eb="169">
      <t>ジギョウ</t>
    </rPh>
    <rPh sb="170" eb="172">
      <t>ジッシ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</si>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</sst>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6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2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5" xfId="1" applyFill="1" applyBorder="1">
      <alignment vertical="center"/>
    </xf>
    <xf numFmtId="0" fontId="2" fillId="3" borderId="13" xfId="1" applyFill="1" applyBorder="1">
      <alignment vertical="center"/>
    </xf>
    <xf numFmtId="0" fontId="2" fillId="3" borderId="14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5" xfId="1" applyFill="1" applyBorder="1" applyAlignment="1">
      <alignment vertical="center" shrinkToFit="1"/>
    </xf>
    <xf numFmtId="0" fontId="2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78" fontId="0" fillId="4" borderId="5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179" fontId="0" fillId="0" borderId="0" xfId="2" applyNumberFormat="1" applyFont="1" applyBorder="1" applyAlignment="1">
      <alignment vertical="center" shrinkToFit="1"/>
    </xf>
    <xf numFmtId="0" fontId="2" fillId="2" borderId="5" xfId="1" applyFill="1" applyBorder="1">
      <alignment vertical="center"/>
    </xf>
    <xf numFmtId="180" fontId="2" fillId="0" borderId="5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49" fontId="3" fillId="0" borderId="0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7" fontId="5" fillId="0" borderId="3" xfId="1" applyNumberFormat="1" applyFont="1" applyBorder="1" applyAlignment="1" applyProtection="1">
      <alignment horizontal="center" vertical="center" shrinkToFit="1"/>
      <protection hidden="1"/>
    </xf>
    <xf numFmtId="177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3" xfId="1" applyNumberFormat="1" applyFont="1" applyBorder="1" applyAlignment="1" applyProtection="1">
      <alignment horizontal="center" vertical="center" shrinkToFit="1"/>
      <protection hidden="1"/>
    </xf>
    <xf numFmtId="0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locked="0"/>
    </xf>
    <xf numFmtId="176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10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5" fillId="0" borderId="11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12" xfId="1" applyFont="1" applyBorder="1" applyAlignment="1" applyProtection="1">
      <alignment horizontal="left" vertical="top" wrapText="1"/>
      <protection locked="0"/>
    </xf>
    <xf numFmtId="0" fontId="2" fillId="3" borderId="5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0.42</c:v>
                </c:pt>
                <c:pt idx="1">
                  <c:v>0.27</c:v>
                </c:pt>
                <c:pt idx="2">
                  <c:v>0.43</c:v>
                </c:pt>
                <c:pt idx="3">
                  <c:v>0.54</c:v>
                </c:pt>
                <c:pt idx="4">
                  <c:v>1.25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33696"/>
        <c:axId val="35135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0.66</c:v>
                </c:pt>
                <c:pt idx="1">
                  <c:v>0.64</c:v>
                </c:pt>
                <c:pt idx="2">
                  <c:v>0.56000000000000005</c:v>
                </c:pt>
                <c:pt idx="3">
                  <c:v>0.65</c:v>
                </c:pt>
                <c:pt idx="4">
                  <c:v>0.46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33696"/>
        <c:axId val="35135872"/>
      </c:lineChart>
      <c:dateAx>
        <c:axId val="35133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135872"/>
        <c:crosses val="autoZero"/>
        <c:auto val="1"/>
        <c:lblOffset val="100"/>
        <c:baseTimeUnit val="years"/>
      </c:dateAx>
      <c:valAx>
        <c:axId val="35135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133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48.56</c:v>
                </c:pt>
                <c:pt idx="1">
                  <c:v>46.94</c:v>
                </c:pt>
                <c:pt idx="2">
                  <c:v>48.58</c:v>
                </c:pt>
                <c:pt idx="3">
                  <c:v>47.61</c:v>
                </c:pt>
                <c:pt idx="4">
                  <c:v>44.71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354304"/>
        <c:axId val="80364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49.69</c:v>
                </c:pt>
                <c:pt idx="1">
                  <c:v>49.77</c:v>
                </c:pt>
                <c:pt idx="2">
                  <c:v>49.22</c:v>
                </c:pt>
                <c:pt idx="3">
                  <c:v>49.08</c:v>
                </c:pt>
                <c:pt idx="4">
                  <c:v>49.32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54304"/>
        <c:axId val="80364672"/>
      </c:lineChart>
      <c:dateAx>
        <c:axId val="80354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0364672"/>
        <c:crosses val="autoZero"/>
        <c:auto val="1"/>
        <c:lblOffset val="100"/>
        <c:baseTimeUnit val="years"/>
      </c:dateAx>
      <c:valAx>
        <c:axId val="80364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0354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65.91</c:v>
                </c:pt>
                <c:pt idx="1">
                  <c:v>66.62</c:v>
                </c:pt>
                <c:pt idx="2">
                  <c:v>63.41</c:v>
                </c:pt>
                <c:pt idx="3">
                  <c:v>64.16</c:v>
                </c:pt>
                <c:pt idx="4">
                  <c:v>68.27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378112"/>
        <c:axId val="80400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80.010000000000005</c:v>
                </c:pt>
                <c:pt idx="1">
                  <c:v>79.98</c:v>
                </c:pt>
                <c:pt idx="2">
                  <c:v>79.48</c:v>
                </c:pt>
                <c:pt idx="3">
                  <c:v>79.3</c:v>
                </c:pt>
                <c:pt idx="4">
                  <c:v>79.34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78112"/>
        <c:axId val="80400768"/>
      </c:lineChart>
      <c:dateAx>
        <c:axId val="80378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0400768"/>
        <c:crosses val="autoZero"/>
        <c:auto val="1"/>
        <c:lblOffset val="100"/>
        <c:baseTimeUnit val="years"/>
      </c:dateAx>
      <c:valAx>
        <c:axId val="80400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0378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100.22</c:v>
                </c:pt>
                <c:pt idx="1">
                  <c:v>96.42</c:v>
                </c:pt>
                <c:pt idx="2">
                  <c:v>101.2</c:v>
                </c:pt>
                <c:pt idx="3">
                  <c:v>98.32</c:v>
                </c:pt>
                <c:pt idx="4">
                  <c:v>100.18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74272"/>
        <c:axId val="35180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104.95</c:v>
                </c:pt>
                <c:pt idx="1">
                  <c:v>105.53</c:v>
                </c:pt>
                <c:pt idx="2">
                  <c:v>107.2</c:v>
                </c:pt>
                <c:pt idx="3">
                  <c:v>106.62</c:v>
                </c:pt>
                <c:pt idx="4">
                  <c:v>107.95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74272"/>
        <c:axId val="35180544"/>
      </c:lineChart>
      <c:dateAx>
        <c:axId val="35174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180544"/>
        <c:crosses val="autoZero"/>
        <c:auto val="1"/>
        <c:lblOffset val="100"/>
        <c:baseTimeUnit val="years"/>
      </c:dateAx>
      <c:valAx>
        <c:axId val="351805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174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54.6</c:v>
                </c:pt>
                <c:pt idx="1">
                  <c:v>56.19</c:v>
                </c:pt>
                <c:pt idx="2">
                  <c:v>62.17</c:v>
                </c:pt>
                <c:pt idx="3">
                  <c:v>63.73</c:v>
                </c:pt>
                <c:pt idx="4">
                  <c:v>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036544"/>
        <c:axId val="53038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35.18</c:v>
                </c:pt>
                <c:pt idx="1">
                  <c:v>36.43</c:v>
                </c:pt>
                <c:pt idx="2">
                  <c:v>46.12</c:v>
                </c:pt>
                <c:pt idx="3">
                  <c:v>47.44</c:v>
                </c:pt>
                <c:pt idx="4">
                  <c:v>48.3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36544"/>
        <c:axId val="53038464"/>
      </c:lineChart>
      <c:dateAx>
        <c:axId val="53036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038464"/>
        <c:crosses val="autoZero"/>
        <c:auto val="1"/>
        <c:lblOffset val="100"/>
        <c:baseTimeUnit val="years"/>
      </c:dateAx>
      <c:valAx>
        <c:axId val="53038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036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29.51</c:v>
                </c:pt>
                <c:pt idx="1">
                  <c:v>29.24</c:v>
                </c:pt>
                <c:pt idx="2">
                  <c:v>28.81</c:v>
                </c:pt>
                <c:pt idx="3">
                  <c:v>27.81</c:v>
                </c:pt>
                <c:pt idx="4">
                  <c:v>26.56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049984"/>
        <c:axId val="80089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8.41</c:v>
                </c:pt>
                <c:pt idx="1">
                  <c:v>8.7200000000000006</c:v>
                </c:pt>
                <c:pt idx="2">
                  <c:v>9.86</c:v>
                </c:pt>
                <c:pt idx="3">
                  <c:v>11.16</c:v>
                </c:pt>
                <c:pt idx="4">
                  <c:v>12.43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49984"/>
        <c:axId val="80089856"/>
      </c:lineChart>
      <c:dateAx>
        <c:axId val="53049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0089856"/>
        <c:crosses val="autoZero"/>
        <c:auto val="1"/>
        <c:lblOffset val="100"/>
        <c:baseTimeUnit val="years"/>
      </c:dateAx>
      <c:valAx>
        <c:axId val="80089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049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1.82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04064"/>
        <c:axId val="80110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26.81</c:v>
                </c:pt>
                <c:pt idx="1">
                  <c:v>28.31</c:v>
                </c:pt>
                <c:pt idx="2">
                  <c:v>13.46</c:v>
                </c:pt>
                <c:pt idx="3">
                  <c:v>12.59</c:v>
                </c:pt>
                <c:pt idx="4">
                  <c:v>12.44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104064"/>
        <c:axId val="80110336"/>
      </c:lineChart>
      <c:dateAx>
        <c:axId val="8010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0110336"/>
        <c:crosses val="autoZero"/>
        <c:auto val="1"/>
        <c:lblOffset val="100"/>
        <c:baseTimeUnit val="years"/>
      </c:dateAx>
      <c:valAx>
        <c:axId val="801103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0104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4976.71</c:v>
                </c:pt>
                <c:pt idx="1">
                  <c:v>4441.59</c:v>
                </c:pt>
                <c:pt idx="2">
                  <c:v>3226.05</c:v>
                </c:pt>
                <c:pt idx="3">
                  <c:v>3325.38</c:v>
                </c:pt>
                <c:pt idx="4">
                  <c:v>1620.31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53216"/>
        <c:axId val="80163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1002.64</c:v>
                </c:pt>
                <c:pt idx="1">
                  <c:v>1164.51</c:v>
                </c:pt>
                <c:pt idx="2">
                  <c:v>434.72</c:v>
                </c:pt>
                <c:pt idx="3">
                  <c:v>416.14</c:v>
                </c:pt>
                <c:pt idx="4">
                  <c:v>371.89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153216"/>
        <c:axId val="80163584"/>
      </c:lineChart>
      <c:dateAx>
        <c:axId val="80153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0163584"/>
        <c:crosses val="autoZero"/>
        <c:auto val="1"/>
        <c:lblOffset val="100"/>
        <c:baseTimeUnit val="years"/>
      </c:dateAx>
      <c:valAx>
        <c:axId val="801635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0153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9.59</c:v>
                </c:pt>
                <c:pt idx="1">
                  <c:v>8.4</c:v>
                </c:pt>
                <c:pt idx="2">
                  <c:v>6.96</c:v>
                </c:pt>
                <c:pt idx="3">
                  <c:v>5.32</c:v>
                </c:pt>
                <c:pt idx="4">
                  <c:v>3.63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85600"/>
        <c:axId val="80200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520.29999999999995</c:v>
                </c:pt>
                <c:pt idx="1">
                  <c:v>498.27</c:v>
                </c:pt>
                <c:pt idx="2">
                  <c:v>495.76</c:v>
                </c:pt>
                <c:pt idx="3">
                  <c:v>487.22</c:v>
                </c:pt>
                <c:pt idx="4">
                  <c:v>483.11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185600"/>
        <c:axId val="80200064"/>
      </c:lineChart>
      <c:dateAx>
        <c:axId val="80185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0200064"/>
        <c:crosses val="autoZero"/>
        <c:auto val="1"/>
        <c:lblOffset val="100"/>
        <c:baseTimeUnit val="years"/>
      </c:dateAx>
      <c:valAx>
        <c:axId val="802000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0185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96.81</c:v>
                </c:pt>
                <c:pt idx="1">
                  <c:v>94.94</c:v>
                </c:pt>
                <c:pt idx="2">
                  <c:v>100.45</c:v>
                </c:pt>
                <c:pt idx="3">
                  <c:v>97.79</c:v>
                </c:pt>
                <c:pt idx="4">
                  <c:v>98.09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290176"/>
        <c:axId val="80292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90.69</c:v>
                </c:pt>
                <c:pt idx="1">
                  <c:v>90.64</c:v>
                </c:pt>
                <c:pt idx="2">
                  <c:v>93.66</c:v>
                </c:pt>
                <c:pt idx="3">
                  <c:v>92.76</c:v>
                </c:pt>
                <c:pt idx="4">
                  <c:v>93.28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290176"/>
        <c:axId val="80292096"/>
      </c:lineChart>
      <c:dateAx>
        <c:axId val="80290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0292096"/>
        <c:crosses val="autoZero"/>
        <c:auto val="1"/>
        <c:lblOffset val="100"/>
        <c:baseTimeUnit val="years"/>
      </c:dateAx>
      <c:valAx>
        <c:axId val="80292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0290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256.83</c:v>
                </c:pt>
                <c:pt idx="1">
                  <c:v>260.69</c:v>
                </c:pt>
                <c:pt idx="2">
                  <c:v>247.26</c:v>
                </c:pt>
                <c:pt idx="3">
                  <c:v>256.48</c:v>
                </c:pt>
                <c:pt idx="4">
                  <c:v>256.75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317824"/>
        <c:axId val="80320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211.08</c:v>
                </c:pt>
                <c:pt idx="1">
                  <c:v>213.52</c:v>
                </c:pt>
                <c:pt idx="2">
                  <c:v>208.21</c:v>
                </c:pt>
                <c:pt idx="3">
                  <c:v>208.67</c:v>
                </c:pt>
                <c:pt idx="4">
                  <c:v>208.29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17824"/>
        <c:axId val="80320000"/>
      </c:lineChart>
      <c:dateAx>
        <c:axId val="80317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0320000"/>
        <c:crosses val="autoZero"/>
        <c:auto val="1"/>
        <c:lblOffset val="100"/>
        <c:baseTimeUnit val="years"/>
      </c:dateAx>
      <c:valAx>
        <c:axId val="80320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0317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【163.27】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G1" zoomScaleNormal="100" workbookViewId="0">
      <selection activeCell="AD9" sqref="AD9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5" t="str">
        <f>データ!H6</f>
        <v>福岡県　糸田町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6"/>
      <c r="AE6" s="46"/>
      <c r="AF6" s="46"/>
      <c r="AG6" s="46"/>
      <c r="AH6" s="5"/>
      <c r="AI6" s="5"/>
      <c r="AJ6" s="5"/>
      <c r="AK6" s="5"/>
      <c r="AL6" s="5"/>
      <c r="AM6" s="5"/>
      <c r="AN6" s="5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7" t="s">
        <v>1</v>
      </c>
      <c r="C7" s="48"/>
      <c r="D7" s="48"/>
      <c r="E7" s="48"/>
      <c r="F7" s="48"/>
      <c r="G7" s="48"/>
      <c r="H7" s="48"/>
      <c r="I7" s="47" t="s">
        <v>2</v>
      </c>
      <c r="J7" s="48"/>
      <c r="K7" s="48"/>
      <c r="L7" s="48"/>
      <c r="M7" s="48"/>
      <c r="N7" s="48"/>
      <c r="O7" s="49"/>
      <c r="P7" s="50" t="s">
        <v>3</v>
      </c>
      <c r="Q7" s="50"/>
      <c r="R7" s="50"/>
      <c r="S7" s="50"/>
      <c r="T7" s="50"/>
      <c r="U7" s="50"/>
      <c r="V7" s="50"/>
      <c r="W7" s="50" t="s">
        <v>4</v>
      </c>
      <c r="X7" s="50"/>
      <c r="Y7" s="50"/>
      <c r="Z7" s="50"/>
      <c r="AA7" s="50"/>
      <c r="AB7" s="50"/>
      <c r="AC7" s="50"/>
      <c r="AD7" s="50" t="s">
        <v>5</v>
      </c>
      <c r="AE7" s="50"/>
      <c r="AF7" s="50"/>
      <c r="AG7" s="50"/>
      <c r="AH7" s="50"/>
      <c r="AI7" s="50"/>
      <c r="AJ7" s="50"/>
      <c r="AK7" s="5"/>
      <c r="AL7" s="50" t="s">
        <v>6</v>
      </c>
      <c r="AM7" s="50"/>
      <c r="AN7" s="50"/>
      <c r="AO7" s="50"/>
      <c r="AP7" s="50"/>
      <c r="AQ7" s="50"/>
      <c r="AR7" s="50"/>
      <c r="AS7" s="50"/>
      <c r="AT7" s="47" t="s">
        <v>7</v>
      </c>
      <c r="AU7" s="48"/>
      <c r="AV7" s="48"/>
      <c r="AW7" s="48"/>
      <c r="AX7" s="48"/>
      <c r="AY7" s="48"/>
      <c r="AZ7" s="48"/>
      <c r="BA7" s="48"/>
      <c r="BB7" s="50" t="s">
        <v>8</v>
      </c>
      <c r="BC7" s="50"/>
      <c r="BD7" s="50"/>
      <c r="BE7" s="50"/>
      <c r="BF7" s="50"/>
      <c r="BG7" s="50"/>
      <c r="BH7" s="50"/>
      <c r="BI7" s="50"/>
      <c r="BJ7" s="4"/>
      <c r="BK7" s="4"/>
      <c r="BL7" s="6" t="s">
        <v>9</v>
      </c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8"/>
    </row>
    <row r="8" spans="1:78" ht="18.75" customHeight="1">
      <c r="A8" s="2"/>
      <c r="B8" s="56" t="str">
        <f>データ!$I$6</f>
        <v>法適用</v>
      </c>
      <c r="C8" s="57"/>
      <c r="D8" s="57"/>
      <c r="E8" s="57"/>
      <c r="F8" s="57"/>
      <c r="G8" s="57"/>
      <c r="H8" s="57"/>
      <c r="I8" s="56" t="str">
        <f>データ!$J$6</f>
        <v>水道事業</v>
      </c>
      <c r="J8" s="57"/>
      <c r="K8" s="57"/>
      <c r="L8" s="57"/>
      <c r="M8" s="57"/>
      <c r="N8" s="57"/>
      <c r="O8" s="58"/>
      <c r="P8" s="59" t="str">
        <f>データ!$K$6</f>
        <v>末端給水事業</v>
      </c>
      <c r="Q8" s="59"/>
      <c r="R8" s="59"/>
      <c r="S8" s="59"/>
      <c r="T8" s="59"/>
      <c r="U8" s="59"/>
      <c r="V8" s="59"/>
      <c r="W8" s="59" t="str">
        <f>データ!$L$6</f>
        <v>A8</v>
      </c>
      <c r="X8" s="59"/>
      <c r="Y8" s="59"/>
      <c r="Z8" s="59"/>
      <c r="AA8" s="59"/>
      <c r="AB8" s="59"/>
      <c r="AC8" s="59"/>
      <c r="AD8" s="60" t="s">
        <v>119</v>
      </c>
      <c r="AE8" s="60"/>
      <c r="AF8" s="60"/>
      <c r="AG8" s="60"/>
      <c r="AH8" s="60"/>
      <c r="AI8" s="60"/>
      <c r="AJ8" s="60"/>
      <c r="AK8" s="5"/>
      <c r="AL8" s="61">
        <f>データ!$R$6</f>
        <v>9311</v>
      </c>
      <c r="AM8" s="61"/>
      <c r="AN8" s="61"/>
      <c r="AO8" s="61"/>
      <c r="AP8" s="61"/>
      <c r="AQ8" s="61"/>
      <c r="AR8" s="61"/>
      <c r="AS8" s="61"/>
      <c r="AT8" s="51">
        <f>データ!$S$6</f>
        <v>8.0399999999999991</v>
      </c>
      <c r="AU8" s="52"/>
      <c r="AV8" s="52"/>
      <c r="AW8" s="52"/>
      <c r="AX8" s="52"/>
      <c r="AY8" s="52"/>
      <c r="AZ8" s="52"/>
      <c r="BA8" s="52"/>
      <c r="BB8" s="53">
        <f>データ!$T$6</f>
        <v>1158.08</v>
      </c>
      <c r="BC8" s="53"/>
      <c r="BD8" s="53"/>
      <c r="BE8" s="53"/>
      <c r="BF8" s="53"/>
      <c r="BG8" s="53"/>
      <c r="BH8" s="53"/>
      <c r="BI8" s="53"/>
      <c r="BJ8" s="4"/>
      <c r="BK8" s="4"/>
      <c r="BL8" s="54" t="s">
        <v>10</v>
      </c>
      <c r="BM8" s="55"/>
      <c r="BN8" s="9" t="s">
        <v>11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1"/>
    </row>
    <row r="9" spans="1:78" ht="18.75" customHeight="1">
      <c r="A9" s="2"/>
      <c r="B9" s="47" t="s">
        <v>12</v>
      </c>
      <c r="C9" s="48"/>
      <c r="D9" s="48"/>
      <c r="E9" s="48"/>
      <c r="F9" s="48"/>
      <c r="G9" s="48"/>
      <c r="H9" s="48"/>
      <c r="I9" s="47" t="s">
        <v>13</v>
      </c>
      <c r="J9" s="48"/>
      <c r="K9" s="48"/>
      <c r="L9" s="48"/>
      <c r="M9" s="48"/>
      <c r="N9" s="48"/>
      <c r="O9" s="49"/>
      <c r="P9" s="50" t="s">
        <v>14</v>
      </c>
      <c r="Q9" s="50"/>
      <c r="R9" s="50"/>
      <c r="S9" s="50"/>
      <c r="T9" s="50"/>
      <c r="U9" s="50"/>
      <c r="V9" s="50"/>
      <c r="W9" s="50" t="s">
        <v>15</v>
      </c>
      <c r="X9" s="50"/>
      <c r="Y9" s="50"/>
      <c r="Z9" s="50"/>
      <c r="AA9" s="50"/>
      <c r="AB9" s="50"/>
      <c r="AC9" s="50"/>
      <c r="AD9" s="2"/>
      <c r="AE9" s="2"/>
      <c r="AF9" s="2"/>
      <c r="AG9" s="2"/>
      <c r="AH9" s="5"/>
      <c r="AI9" s="5"/>
      <c r="AJ9" s="5"/>
      <c r="AK9" s="5"/>
      <c r="AL9" s="50" t="s">
        <v>16</v>
      </c>
      <c r="AM9" s="50"/>
      <c r="AN9" s="50"/>
      <c r="AO9" s="50"/>
      <c r="AP9" s="50"/>
      <c r="AQ9" s="50"/>
      <c r="AR9" s="50"/>
      <c r="AS9" s="50"/>
      <c r="AT9" s="47" t="s">
        <v>17</v>
      </c>
      <c r="AU9" s="48"/>
      <c r="AV9" s="48"/>
      <c r="AW9" s="48"/>
      <c r="AX9" s="48"/>
      <c r="AY9" s="48"/>
      <c r="AZ9" s="48"/>
      <c r="BA9" s="48"/>
      <c r="BB9" s="50" t="s">
        <v>18</v>
      </c>
      <c r="BC9" s="50"/>
      <c r="BD9" s="50"/>
      <c r="BE9" s="50"/>
      <c r="BF9" s="50"/>
      <c r="BG9" s="50"/>
      <c r="BH9" s="50"/>
      <c r="BI9" s="50"/>
      <c r="BJ9" s="4"/>
      <c r="BK9" s="4"/>
      <c r="BL9" s="62" t="s">
        <v>19</v>
      </c>
      <c r="BM9" s="63"/>
      <c r="BN9" s="12" t="s">
        <v>20</v>
      </c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4"/>
    </row>
    <row r="10" spans="1:78" ht="18.75" customHeight="1">
      <c r="A10" s="2"/>
      <c r="B10" s="51" t="str">
        <f>データ!$N$6</f>
        <v>-</v>
      </c>
      <c r="C10" s="52"/>
      <c r="D10" s="52"/>
      <c r="E10" s="52"/>
      <c r="F10" s="52"/>
      <c r="G10" s="52"/>
      <c r="H10" s="52"/>
      <c r="I10" s="51">
        <f>データ!$O$6</f>
        <v>97.7</v>
      </c>
      <c r="J10" s="52"/>
      <c r="K10" s="52"/>
      <c r="L10" s="52"/>
      <c r="M10" s="52"/>
      <c r="N10" s="52"/>
      <c r="O10" s="64"/>
      <c r="P10" s="53">
        <f>データ!$P$6</f>
        <v>91.86</v>
      </c>
      <c r="Q10" s="53"/>
      <c r="R10" s="53"/>
      <c r="S10" s="53"/>
      <c r="T10" s="53"/>
      <c r="U10" s="53"/>
      <c r="V10" s="53"/>
      <c r="W10" s="61">
        <f>データ!$Q$6</f>
        <v>4755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5"/>
      <c r="AI10" s="5"/>
      <c r="AJ10" s="5"/>
      <c r="AK10" s="5"/>
      <c r="AL10" s="61">
        <f>データ!$U$6</f>
        <v>8492</v>
      </c>
      <c r="AM10" s="61"/>
      <c r="AN10" s="61"/>
      <c r="AO10" s="61"/>
      <c r="AP10" s="61"/>
      <c r="AQ10" s="61"/>
      <c r="AR10" s="61"/>
      <c r="AS10" s="61"/>
      <c r="AT10" s="51">
        <f>データ!$V$6</f>
        <v>8.0399999999999991</v>
      </c>
      <c r="AU10" s="52"/>
      <c r="AV10" s="52"/>
      <c r="AW10" s="52"/>
      <c r="AX10" s="52"/>
      <c r="AY10" s="52"/>
      <c r="AZ10" s="52"/>
      <c r="BA10" s="52"/>
      <c r="BB10" s="53">
        <f>データ!$W$6</f>
        <v>1056.22</v>
      </c>
      <c r="BC10" s="53"/>
      <c r="BD10" s="53"/>
      <c r="BE10" s="53"/>
      <c r="BF10" s="53"/>
      <c r="BG10" s="53"/>
      <c r="BH10" s="53"/>
      <c r="BI10" s="53"/>
      <c r="BJ10" s="2"/>
      <c r="BK10" s="2"/>
      <c r="BL10" s="65" t="s">
        <v>21</v>
      </c>
      <c r="BM10" s="66"/>
      <c r="BN10" s="15" t="s">
        <v>22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7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>
      <c r="A16" s="2"/>
      <c r="B16" s="1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19"/>
      <c r="BK16" s="2"/>
      <c r="BL16" s="81" t="s">
        <v>116</v>
      </c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3"/>
    </row>
    <row r="17" spans="1:78" ht="13.5" customHeight="1">
      <c r="A17" s="2"/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19"/>
      <c r="BK17" s="2"/>
      <c r="BL17" s="81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3"/>
    </row>
    <row r="18" spans="1:78" ht="13.5" customHeight="1">
      <c r="A18" s="2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19"/>
      <c r="BK18" s="2"/>
      <c r="BL18" s="81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3"/>
    </row>
    <row r="19" spans="1:78" ht="13.5" customHeight="1">
      <c r="A19" s="2"/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19"/>
      <c r="BK19" s="2"/>
      <c r="BL19" s="81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3"/>
    </row>
    <row r="20" spans="1:78" ht="13.5" customHeight="1">
      <c r="A20" s="2"/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19"/>
      <c r="BK20" s="2"/>
      <c r="BL20" s="81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3"/>
    </row>
    <row r="21" spans="1:78" ht="13.5" customHeight="1">
      <c r="A21" s="2"/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19"/>
      <c r="BK21" s="2"/>
      <c r="BL21" s="81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3"/>
    </row>
    <row r="22" spans="1:78" ht="13.5" customHeight="1">
      <c r="A22" s="2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19"/>
      <c r="BK22" s="2"/>
      <c r="BL22" s="81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3"/>
    </row>
    <row r="23" spans="1:78" ht="13.5" customHeight="1">
      <c r="A23" s="2"/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19"/>
      <c r="BK23" s="2"/>
      <c r="BL23" s="81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3"/>
    </row>
    <row r="24" spans="1:78" ht="13.5" customHeight="1">
      <c r="A24" s="2"/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9"/>
      <c r="BK24" s="2"/>
      <c r="BL24" s="81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3"/>
    </row>
    <row r="25" spans="1:78" ht="13.5" customHeight="1">
      <c r="A25" s="2"/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19"/>
      <c r="BK25" s="2"/>
      <c r="BL25" s="81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3"/>
    </row>
    <row r="26" spans="1:78" ht="13.5" customHeight="1">
      <c r="A26" s="2"/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19"/>
      <c r="BK26" s="2"/>
      <c r="BL26" s="81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3"/>
    </row>
    <row r="27" spans="1:78" ht="13.5" customHeight="1">
      <c r="A27" s="2"/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19"/>
      <c r="BK27" s="2"/>
      <c r="BL27" s="81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3"/>
    </row>
    <row r="28" spans="1:78" ht="13.5" customHeight="1">
      <c r="A28" s="2"/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19"/>
      <c r="BK28" s="2"/>
      <c r="BL28" s="81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3"/>
    </row>
    <row r="29" spans="1:78" ht="13.5" customHeight="1">
      <c r="A29" s="2"/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19"/>
      <c r="BK29" s="2"/>
      <c r="BL29" s="81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3"/>
    </row>
    <row r="30" spans="1:78" ht="13.5" customHeight="1">
      <c r="A30" s="2"/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19"/>
      <c r="BK30" s="2"/>
      <c r="BL30" s="81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3"/>
    </row>
    <row r="31" spans="1:78" ht="13.5" customHeight="1">
      <c r="A31" s="2"/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19"/>
      <c r="BK31" s="2"/>
      <c r="BL31" s="81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3"/>
    </row>
    <row r="32" spans="1:78" ht="13.5" customHeight="1">
      <c r="A32" s="2"/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19"/>
      <c r="BK32" s="2"/>
      <c r="BL32" s="81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3"/>
    </row>
    <row r="33" spans="1:78" ht="13.5" customHeight="1">
      <c r="A33" s="2"/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19"/>
      <c r="BK33" s="2"/>
      <c r="BL33" s="81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3"/>
    </row>
    <row r="34" spans="1:78" ht="13.5" customHeight="1">
      <c r="A34" s="2"/>
      <c r="B34" s="18"/>
      <c r="C34" s="84" t="s">
        <v>26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20"/>
      <c r="R34" s="84" t="s">
        <v>27</v>
      </c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20"/>
      <c r="AG34" s="84" t="s">
        <v>28</v>
      </c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20"/>
      <c r="AV34" s="84" t="s">
        <v>29</v>
      </c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19"/>
      <c r="BK34" s="2"/>
      <c r="BL34" s="81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3"/>
    </row>
    <row r="35" spans="1:78" ht="13.5" customHeight="1">
      <c r="A35" s="2"/>
      <c r="B35" s="18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20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20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20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19"/>
      <c r="BK35" s="2"/>
      <c r="BL35" s="81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3"/>
    </row>
    <row r="36" spans="1:78" ht="13.5" customHeight="1">
      <c r="A36" s="2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9"/>
      <c r="BK36" s="2"/>
      <c r="BL36" s="81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3"/>
    </row>
    <row r="37" spans="1:78" ht="13.5" customHeight="1">
      <c r="A37" s="2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19"/>
      <c r="BK37" s="2"/>
      <c r="BL37" s="81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3"/>
    </row>
    <row r="38" spans="1:78" ht="13.5" customHeight="1">
      <c r="A38" s="2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19"/>
      <c r="BK38" s="2"/>
      <c r="BL38" s="81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3"/>
    </row>
    <row r="39" spans="1:78" ht="13.5" customHeight="1">
      <c r="A39" s="2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19"/>
      <c r="BK39" s="2"/>
      <c r="BL39" s="81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3"/>
    </row>
    <row r="40" spans="1:78" ht="13.5" customHeight="1">
      <c r="A40" s="2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19"/>
      <c r="BK40" s="2"/>
      <c r="BL40" s="81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3"/>
    </row>
    <row r="41" spans="1:78" ht="13.5" customHeight="1">
      <c r="A41" s="2"/>
      <c r="B41" s="1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19"/>
      <c r="BK41" s="2"/>
      <c r="BL41" s="81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3"/>
    </row>
    <row r="42" spans="1:78" ht="13.5" customHeight="1">
      <c r="A42" s="2"/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19"/>
      <c r="BK42" s="2"/>
      <c r="BL42" s="81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3"/>
    </row>
    <row r="43" spans="1:78" ht="13.5" customHeight="1">
      <c r="A43" s="2"/>
      <c r="B43" s="1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19"/>
      <c r="BK43" s="2"/>
      <c r="BL43" s="81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3"/>
    </row>
    <row r="44" spans="1:78" ht="13.5" customHeight="1">
      <c r="A44" s="2"/>
      <c r="B44" s="1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19"/>
      <c r="BK44" s="2"/>
      <c r="BL44" s="81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3"/>
    </row>
    <row r="45" spans="1:78" ht="13.5" customHeight="1">
      <c r="A45" s="2"/>
      <c r="B45" s="1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19"/>
      <c r="BK45" s="2"/>
      <c r="BL45" s="75" t="s">
        <v>30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>
      <c r="A46" s="2"/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19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>
      <c r="A47" s="2"/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19"/>
      <c r="BK47" s="2"/>
      <c r="BL47" s="81" t="s">
        <v>117</v>
      </c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3"/>
    </row>
    <row r="48" spans="1:78" ht="13.5" customHeight="1">
      <c r="A48" s="2"/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19"/>
      <c r="BK48" s="2"/>
      <c r="BL48" s="81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3"/>
    </row>
    <row r="49" spans="1:78" ht="13.5" customHeight="1">
      <c r="A49" s="2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19"/>
      <c r="BK49" s="2"/>
      <c r="BL49" s="81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3"/>
    </row>
    <row r="50" spans="1:78" ht="13.5" customHeight="1">
      <c r="A50" s="2"/>
      <c r="B50" s="1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19"/>
      <c r="BK50" s="2"/>
      <c r="BL50" s="81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3"/>
    </row>
    <row r="51" spans="1:78" ht="13.5" customHeight="1">
      <c r="A51" s="2"/>
      <c r="B51" s="1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19"/>
      <c r="BK51" s="2"/>
      <c r="BL51" s="81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3"/>
    </row>
    <row r="52" spans="1:78" ht="13.5" customHeight="1">
      <c r="A52" s="2"/>
      <c r="B52" s="1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19"/>
      <c r="BK52" s="2"/>
      <c r="BL52" s="81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3"/>
    </row>
    <row r="53" spans="1:78" ht="13.5" customHeight="1">
      <c r="A53" s="2"/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19"/>
      <c r="BK53" s="2"/>
      <c r="BL53" s="81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3"/>
    </row>
    <row r="54" spans="1:78" ht="13.5" customHeight="1">
      <c r="A54" s="2"/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19"/>
      <c r="BK54" s="2"/>
      <c r="BL54" s="81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3"/>
    </row>
    <row r="55" spans="1:78" ht="13.5" customHeight="1">
      <c r="A55" s="2"/>
      <c r="B55" s="1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19"/>
      <c r="BK55" s="2"/>
      <c r="BL55" s="81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3"/>
    </row>
    <row r="56" spans="1:78" ht="13.5" customHeight="1">
      <c r="A56" s="2"/>
      <c r="B56" s="18"/>
      <c r="C56" s="84" t="s">
        <v>31</v>
      </c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20"/>
      <c r="R56" s="84" t="s">
        <v>32</v>
      </c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20"/>
      <c r="AG56" s="84" t="s">
        <v>33</v>
      </c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20"/>
      <c r="AV56" s="84" t="s">
        <v>34</v>
      </c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19"/>
      <c r="BK56" s="2"/>
      <c r="BL56" s="81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3"/>
    </row>
    <row r="57" spans="1:78" ht="13.5" customHeight="1">
      <c r="A57" s="2"/>
      <c r="B57" s="18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20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20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20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19"/>
      <c r="BK57" s="2"/>
      <c r="BL57" s="81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3"/>
    </row>
    <row r="58" spans="1:78" ht="13.5" customHeight="1">
      <c r="A58" s="2"/>
      <c r="B58" s="1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81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3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81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3"/>
    </row>
    <row r="60" spans="1:78" ht="13.5" customHeight="1">
      <c r="A60" s="2"/>
      <c r="B60" s="72" t="s">
        <v>35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81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3"/>
    </row>
    <row r="61" spans="1:78" ht="13.5" customHeight="1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81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3"/>
    </row>
    <row r="62" spans="1:78" ht="13.5" customHeight="1">
      <c r="A62" s="2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19"/>
      <c r="BK62" s="2"/>
      <c r="BL62" s="81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3"/>
    </row>
    <row r="63" spans="1:78" ht="13.5" customHeight="1">
      <c r="A63" s="2"/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19"/>
      <c r="BK63" s="2"/>
      <c r="BL63" s="81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3"/>
    </row>
    <row r="64" spans="1:78" ht="13.5" customHeight="1">
      <c r="A64" s="2"/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19"/>
      <c r="BK64" s="2"/>
      <c r="BL64" s="75" t="s">
        <v>36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>
      <c r="A65" s="2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19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>
      <c r="A66" s="2"/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19"/>
      <c r="BK66" s="2"/>
      <c r="BL66" s="81" t="s">
        <v>118</v>
      </c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3"/>
    </row>
    <row r="67" spans="1:78" ht="13.5" customHeight="1">
      <c r="A67" s="2"/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19"/>
      <c r="BK67" s="2"/>
      <c r="BL67" s="81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3"/>
    </row>
    <row r="68" spans="1:78" ht="13.5" customHeight="1">
      <c r="A68" s="2"/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19"/>
      <c r="BK68" s="2"/>
      <c r="BL68" s="81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3"/>
    </row>
    <row r="69" spans="1:78" ht="13.5" customHeight="1">
      <c r="A69" s="2"/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19"/>
      <c r="BK69" s="2"/>
      <c r="BL69" s="81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3"/>
    </row>
    <row r="70" spans="1:78" ht="13.5" customHeight="1">
      <c r="A70" s="2"/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19"/>
      <c r="BK70" s="2"/>
      <c r="BL70" s="81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3"/>
    </row>
    <row r="71" spans="1:78" ht="13.5" customHeight="1">
      <c r="A71" s="2"/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19"/>
      <c r="BK71" s="2"/>
      <c r="BL71" s="81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3"/>
    </row>
    <row r="72" spans="1:78" ht="13.5" customHeight="1">
      <c r="A72" s="2"/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19"/>
      <c r="BK72" s="2"/>
      <c r="BL72" s="81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3"/>
    </row>
    <row r="73" spans="1:78" ht="13.5" customHeight="1">
      <c r="A73" s="2"/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19"/>
      <c r="BK73" s="2"/>
      <c r="BL73" s="81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3"/>
    </row>
    <row r="74" spans="1:78" ht="13.5" customHeight="1">
      <c r="A74" s="2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19"/>
      <c r="BK74" s="2"/>
      <c r="BL74" s="81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3"/>
    </row>
    <row r="75" spans="1:78" ht="13.5" customHeight="1">
      <c r="A75" s="2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19"/>
      <c r="BK75" s="2"/>
      <c r="BL75" s="81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3"/>
    </row>
    <row r="76" spans="1:78" ht="13.5" customHeight="1">
      <c r="A76" s="2"/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19"/>
      <c r="BK76" s="2"/>
      <c r="BL76" s="81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3"/>
    </row>
    <row r="77" spans="1:78" ht="13.5" customHeight="1">
      <c r="A77" s="2"/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19"/>
      <c r="BK77" s="2"/>
      <c r="BL77" s="81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3"/>
    </row>
    <row r="78" spans="1:78" ht="13.5" customHeight="1">
      <c r="A78" s="2"/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19"/>
      <c r="BK78" s="2"/>
      <c r="BL78" s="81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3"/>
    </row>
    <row r="79" spans="1:78" ht="13.5" customHeight="1">
      <c r="A79" s="2"/>
      <c r="B79" s="18"/>
      <c r="C79" s="84" t="s">
        <v>37</v>
      </c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20"/>
      <c r="V79" s="20"/>
      <c r="W79" s="84" t="s">
        <v>38</v>
      </c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20"/>
      <c r="AP79" s="20"/>
      <c r="AQ79" s="84" t="s">
        <v>39</v>
      </c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5"/>
      <c r="BJ79" s="19"/>
      <c r="BK79" s="2"/>
      <c r="BL79" s="81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3"/>
    </row>
    <row r="80" spans="1:78" ht="13.5" customHeight="1">
      <c r="A80" s="2"/>
      <c r="B80" s="18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20"/>
      <c r="V80" s="20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20"/>
      <c r="AP80" s="20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5"/>
      <c r="BJ80" s="19"/>
      <c r="BK80" s="2"/>
      <c r="BL80" s="81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3"/>
    </row>
    <row r="81" spans="1:78" ht="13.5" customHeight="1">
      <c r="A81" s="2"/>
      <c r="B81" s="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5"/>
      <c r="V81" s="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5"/>
      <c r="AP81" s="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5"/>
      <c r="BJ81" s="19"/>
      <c r="BK81" s="2"/>
      <c r="BL81" s="81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3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85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7"/>
    </row>
    <row r="83" spans="1:78">
      <c r="C83" s="26" t="s">
        <v>40</v>
      </c>
    </row>
    <row r="84" spans="1:78" hidden="1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>
      <c r="B85" s="27"/>
      <c r="C85" s="27"/>
      <c r="D85" s="27"/>
      <c r="E85" s="27" t="str">
        <f>データ!AH6</f>
        <v>【114.35】</v>
      </c>
      <c r="F85" s="27" t="str">
        <f>データ!AS6</f>
        <v>【0.79】</v>
      </c>
      <c r="G85" s="27" t="str">
        <f>データ!BD6</f>
        <v>【262.87】</v>
      </c>
      <c r="H85" s="27" t="str">
        <f>データ!BO6</f>
        <v>【270.87】</v>
      </c>
      <c r="I85" s="27" t="str">
        <f>データ!BZ6</f>
        <v>【105.59】</v>
      </c>
      <c r="J85" s="27" t="str">
        <f>データ!CK6</f>
        <v>【163.27】</v>
      </c>
      <c r="K85" s="27" t="str">
        <f>データ!CV6</f>
        <v>【59.94】</v>
      </c>
      <c r="L85" s="27" t="str">
        <f>データ!DG6</f>
        <v>【90.22】</v>
      </c>
      <c r="M85" s="27" t="str">
        <f>データ!DR6</f>
        <v>【47.91】</v>
      </c>
      <c r="N85" s="27" t="str">
        <f>データ!EC6</f>
        <v>【15.00】</v>
      </c>
      <c r="O85" s="27" t="str">
        <f>データ!EN6</f>
        <v>【0.76】</v>
      </c>
    </row>
  </sheetData>
  <sheetProtection password="B31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DV1" workbookViewId="0">
      <selection activeCell="X4" sqref="X4:AH4"/>
    </sheetView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4">
      <c r="A1" s="3" t="s">
        <v>53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54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55</v>
      </c>
      <c r="B3" s="30" t="s">
        <v>56</v>
      </c>
      <c r="C3" s="30" t="s">
        <v>57</v>
      </c>
      <c r="D3" s="30" t="s">
        <v>58</v>
      </c>
      <c r="E3" s="30" t="s">
        <v>59</v>
      </c>
      <c r="F3" s="30" t="s">
        <v>60</v>
      </c>
      <c r="G3" s="30" t="s">
        <v>61</v>
      </c>
      <c r="H3" s="89" t="s">
        <v>62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5" t="s">
        <v>63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 t="s">
        <v>64</v>
      </c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4">
      <c r="A4" s="29" t="s">
        <v>65</v>
      </c>
      <c r="B4" s="31"/>
      <c r="C4" s="31"/>
      <c r="D4" s="31"/>
      <c r="E4" s="31"/>
      <c r="F4" s="31"/>
      <c r="G4" s="31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88" t="s">
        <v>66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 t="s">
        <v>67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 t="s">
        <v>68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 t="s">
        <v>69</v>
      </c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 t="s">
        <v>70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71</v>
      </c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 t="s">
        <v>72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 t="s">
        <v>73</v>
      </c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 t="s">
        <v>74</v>
      </c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 t="s">
        <v>75</v>
      </c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 t="s">
        <v>76</v>
      </c>
      <c r="EE4" s="88"/>
      <c r="EF4" s="88"/>
      <c r="EG4" s="88"/>
      <c r="EH4" s="88"/>
      <c r="EI4" s="88"/>
      <c r="EJ4" s="88"/>
      <c r="EK4" s="88"/>
      <c r="EL4" s="88"/>
      <c r="EM4" s="88"/>
      <c r="EN4" s="88"/>
    </row>
    <row r="5" spans="1:144">
      <c r="A5" s="29" t="s">
        <v>77</v>
      </c>
      <c r="B5" s="32"/>
      <c r="C5" s="32"/>
      <c r="D5" s="32"/>
      <c r="E5" s="32"/>
      <c r="F5" s="32"/>
      <c r="G5" s="32"/>
      <c r="H5" s="33" t="s">
        <v>78</v>
      </c>
      <c r="I5" s="33" t="s">
        <v>79</v>
      </c>
      <c r="J5" s="33" t="s">
        <v>80</v>
      </c>
      <c r="K5" s="33" t="s">
        <v>81</v>
      </c>
      <c r="L5" s="33" t="s">
        <v>82</v>
      </c>
      <c r="M5" s="33" t="s">
        <v>5</v>
      </c>
      <c r="N5" s="33" t="s">
        <v>83</v>
      </c>
      <c r="O5" s="33" t="s">
        <v>84</v>
      </c>
      <c r="P5" s="33" t="s">
        <v>85</v>
      </c>
      <c r="Q5" s="33" t="s">
        <v>86</v>
      </c>
      <c r="R5" s="33" t="s">
        <v>87</v>
      </c>
      <c r="S5" s="33" t="s">
        <v>88</v>
      </c>
      <c r="T5" s="33" t="s">
        <v>89</v>
      </c>
      <c r="U5" s="33" t="s">
        <v>90</v>
      </c>
      <c r="V5" s="33" t="s">
        <v>91</v>
      </c>
      <c r="W5" s="33" t="s">
        <v>92</v>
      </c>
      <c r="X5" s="33" t="s">
        <v>93</v>
      </c>
      <c r="Y5" s="33" t="s">
        <v>94</v>
      </c>
      <c r="Z5" s="33" t="s">
        <v>95</v>
      </c>
      <c r="AA5" s="33" t="s">
        <v>96</v>
      </c>
      <c r="AB5" s="33" t="s">
        <v>97</v>
      </c>
      <c r="AC5" s="33" t="s">
        <v>98</v>
      </c>
      <c r="AD5" s="33" t="s">
        <v>99</v>
      </c>
      <c r="AE5" s="33" t="s">
        <v>100</v>
      </c>
      <c r="AF5" s="33" t="s">
        <v>101</v>
      </c>
      <c r="AG5" s="33" t="s">
        <v>102</v>
      </c>
      <c r="AH5" s="33" t="s">
        <v>41</v>
      </c>
      <c r="AI5" s="33" t="s">
        <v>93</v>
      </c>
      <c r="AJ5" s="33" t="s">
        <v>94</v>
      </c>
      <c r="AK5" s="33" t="s">
        <v>95</v>
      </c>
      <c r="AL5" s="33" t="s">
        <v>96</v>
      </c>
      <c r="AM5" s="33" t="s">
        <v>97</v>
      </c>
      <c r="AN5" s="33" t="s">
        <v>98</v>
      </c>
      <c r="AO5" s="33" t="s">
        <v>99</v>
      </c>
      <c r="AP5" s="33" t="s">
        <v>100</v>
      </c>
      <c r="AQ5" s="33" t="s">
        <v>101</v>
      </c>
      <c r="AR5" s="33" t="s">
        <v>102</v>
      </c>
      <c r="AS5" s="33" t="s">
        <v>103</v>
      </c>
      <c r="AT5" s="33" t="s">
        <v>93</v>
      </c>
      <c r="AU5" s="33" t="s">
        <v>94</v>
      </c>
      <c r="AV5" s="33" t="s">
        <v>95</v>
      </c>
      <c r="AW5" s="33" t="s">
        <v>96</v>
      </c>
      <c r="AX5" s="33" t="s">
        <v>97</v>
      </c>
      <c r="AY5" s="33" t="s">
        <v>98</v>
      </c>
      <c r="AZ5" s="33" t="s">
        <v>99</v>
      </c>
      <c r="BA5" s="33" t="s">
        <v>100</v>
      </c>
      <c r="BB5" s="33" t="s">
        <v>101</v>
      </c>
      <c r="BC5" s="33" t="s">
        <v>102</v>
      </c>
      <c r="BD5" s="33" t="s">
        <v>103</v>
      </c>
      <c r="BE5" s="33" t="s">
        <v>93</v>
      </c>
      <c r="BF5" s="33" t="s">
        <v>94</v>
      </c>
      <c r="BG5" s="33" t="s">
        <v>95</v>
      </c>
      <c r="BH5" s="33" t="s">
        <v>96</v>
      </c>
      <c r="BI5" s="33" t="s">
        <v>97</v>
      </c>
      <c r="BJ5" s="33" t="s">
        <v>98</v>
      </c>
      <c r="BK5" s="33" t="s">
        <v>99</v>
      </c>
      <c r="BL5" s="33" t="s">
        <v>100</v>
      </c>
      <c r="BM5" s="33" t="s">
        <v>101</v>
      </c>
      <c r="BN5" s="33" t="s">
        <v>102</v>
      </c>
      <c r="BO5" s="33" t="s">
        <v>103</v>
      </c>
      <c r="BP5" s="33" t="s">
        <v>93</v>
      </c>
      <c r="BQ5" s="33" t="s">
        <v>94</v>
      </c>
      <c r="BR5" s="33" t="s">
        <v>95</v>
      </c>
      <c r="BS5" s="33" t="s">
        <v>96</v>
      </c>
      <c r="BT5" s="33" t="s">
        <v>97</v>
      </c>
      <c r="BU5" s="33" t="s">
        <v>98</v>
      </c>
      <c r="BV5" s="33" t="s">
        <v>99</v>
      </c>
      <c r="BW5" s="33" t="s">
        <v>100</v>
      </c>
      <c r="BX5" s="33" t="s">
        <v>101</v>
      </c>
      <c r="BY5" s="33" t="s">
        <v>102</v>
      </c>
      <c r="BZ5" s="33" t="s">
        <v>103</v>
      </c>
      <c r="CA5" s="33" t="s">
        <v>93</v>
      </c>
      <c r="CB5" s="33" t="s">
        <v>94</v>
      </c>
      <c r="CC5" s="33" t="s">
        <v>95</v>
      </c>
      <c r="CD5" s="33" t="s">
        <v>96</v>
      </c>
      <c r="CE5" s="33" t="s">
        <v>97</v>
      </c>
      <c r="CF5" s="33" t="s">
        <v>98</v>
      </c>
      <c r="CG5" s="33" t="s">
        <v>99</v>
      </c>
      <c r="CH5" s="33" t="s">
        <v>100</v>
      </c>
      <c r="CI5" s="33" t="s">
        <v>101</v>
      </c>
      <c r="CJ5" s="33" t="s">
        <v>102</v>
      </c>
      <c r="CK5" s="33" t="s">
        <v>103</v>
      </c>
      <c r="CL5" s="33" t="s">
        <v>93</v>
      </c>
      <c r="CM5" s="33" t="s">
        <v>94</v>
      </c>
      <c r="CN5" s="33" t="s">
        <v>95</v>
      </c>
      <c r="CO5" s="33" t="s">
        <v>96</v>
      </c>
      <c r="CP5" s="33" t="s">
        <v>97</v>
      </c>
      <c r="CQ5" s="33" t="s">
        <v>98</v>
      </c>
      <c r="CR5" s="33" t="s">
        <v>99</v>
      </c>
      <c r="CS5" s="33" t="s">
        <v>100</v>
      </c>
      <c r="CT5" s="33" t="s">
        <v>101</v>
      </c>
      <c r="CU5" s="33" t="s">
        <v>102</v>
      </c>
      <c r="CV5" s="33" t="s">
        <v>103</v>
      </c>
      <c r="CW5" s="33" t="s">
        <v>93</v>
      </c>
      <c r="CX5" s="33" t="s">
        <v>94</v>
      </c>
      <c r="CY5" s="33" t="s">
        <v>95</v>
      </c>
      <c r="CZ5" s="33" t="s">
        <v>96</v>
      </c>
      <c r="DA5" s="33" t="s">
        <v>97</v>
      </c>
      <c r="DB5" s="33" t="s">
        <v>98</v>
      </c>
      <c r="DC5" s="33" t="s">
        <v>99</v>
      </c>
      <c r="DD5" s="33" t="s">
        <v>100</v>
      </c>
      <c r="DE5" s="33" t="s">
        <v>101</v>
      </c>
      <c r="DF5" s="33" t="s">
        <v>102</v>
      </c>
      <c r="DG5" s="33" t="s">
        <v>103</v>
      </c>
      <c r="DH5" s="33" t="s">
        <v>93</v>
      </c>
      <c r="DI5" s="33" t="s">
        <v>94</v>
      </c>
      <c r="DJ5" s="33" t="s">
        <v>95</v>
      </c>
      <c r="DK5" s="33" t="s">
        <v>96</v>
      </c>
      <c r="DL5" s="33" t="s">
        <v>97</v>
      </c>
      <c r="DM5" s="33" t="s">
        <v>98</v>
      </c>
      <c r="DN5" s="33" t="s">
        <v>99</v>
      </c>
      <c r="DO5" s="33" t="s">
        <v>100</v>
      </c>
      <c r="DP5" s="33" t="s">
        <v>101</v>
      </c>
      <c r="DQ5" s="33" t="s">
        <v>102</v>
      </c>
      <c r="DR5" s="33" t="s">
        <v>103</v>
      </c>
      <c r="DS5" s="33" t="s">
        <v>93</v>
      </c>
      <c r="DT5" s="33" t="s">
        <v>94</v>
      </c>
      <c r="DU5" s="33" t="s">
        <v>95</v>
      </c>
      <c r="DV5" s="33" t="s">
        <v>96</v>
      </c>
      <c r="DW5" s="33" t="s">
        <v>97</v>
      </c>
      <c r="DX5" s="33" t="s">
        <v>98</v>
      </c>
      <c r="DY5" s="33" t="s">
        <v>99</v>
      </c>
      <c r="DZ5" s="33" t="s">
        <v>100</v>
      </c>
      <c r="EA5" s="33" t="s">
        <v>101</v>
      </c>
      <c r="EB5" s="33" t="s">
        <v>102</v>
      </c>
      <c r="EC5" s="33" t="s">
        <v>103</v>
      </c>
      <c r="ED5" s="33" t="s">
        <v>93</v>
      </c>
      <c r="EE5" s="33" t="s">
        <v>94</v>
      </c>
      <c r="EF5" s="33" t="s">
        <v>95</v>
      </c>
      <c r="EG5" s="33" t="s">
        <v>96</v>
      </c>
      <c r="EH5" s="33" t="s">
        <v>97</v>
      </c>
      <c r="EI5" s="33" t="s">
        <v>98</v>
      </c>
      <c r="EJ5" s="33" t="s">
        <v>99</v>
      </c>
      <c r="EK5" s="33" t="s">
        <v>100</v>
      </c>
      <c r="EL5" s="33" t="s">
        <v>101</v>
      </c>
      <c r="EM5" s="33" t="s">
        <v>102</v>
      </c>
      <c r="EN5" s="33" t="s">
        <v>103</v>
      </c>
    </row>
    <row r="6" spans="1:144" s="37" customFormat="1">
      <c r="A6" s="29" t="s">
        <v>104</v>
      </c>
      <c r="B6" s="34">
        <f>B7</f>
        <v>2016</v>
      </c>
      <c r="C6" s="34">
        <f t="shared" ref="C6:W6" si="3">C7</f>
        <v>406040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福岡県　糸田町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A8</v>
      </c>
      <c r="M6" s="34">
        <f t="shared" si="3"/>
        <v>0</v>
      </c>
      <c r="N6" s="35" t="str">
        <f t="shared" si="3"/>
        <v>-</v>
      </c>
      <c r="O6" s="35">
        <f t="shared" si="3"/>
        <v>97.7</v>
      </c>
      <c r="P6" s="35">
        <f t="shared" si="3"/>
        <v>91.86</v>
      </c>
      <c r="Q6" s="35">
        <f t="shared" si="3"/>
        <v>4755</v>
      </c>
      <c r="R6" s="35">
        <f t="shared" si="3"/>
        <v>9311</v>
      </c>
      <c r="S6" s="35">
        <f t="shared" si="3"/>
        <v>8.0399999999999991</v>
      </c>
      <c r="T6" s="35">
        <f t="shared" si="3"/>
        <v>1158.08</v>
      </c>
      <c r="U6" s="35">
        <f t="shared" si="3"/>
        <v>8492</v>
      </c>
      <c r="V6" s="35">
        <f t="shared" si="3"/>
        <v>8.0399999999999991</v>
      </c>
      <c r="W6" s="35">
        <f t="shared" si="3"/>
        <v>1056.22</v>
      </c>
      <c r="X6" s="36">
        <f>IF(X7="",NA(),X7)</f>
        <v>100.22</v>
      </c>
      <c r="Y6" s="36">
        <f t="shared" ref="Y6:AG6" si="4">IF(Y7="",NA(),Y7)</f>
        <v>96.42</v>
      </c>
      <c r="Z6" s="36">
        <f t="shared" si="4"/>
        <v>101.2</v>
      </c>
      <c r="AA6" s="36">
        <f t="shared" si="4"/>
        <v>98.32</v>
      </c>
      <c r="AB6" s="36">
        <f t="shared" si="4"/>
        <v>100.18</v>
      </c>
      <c r="AC6" s="36">
        <f t="shared" si="4"/>
        <v>104.95</v>
      </c>
      <c r="AD6" s="36">
        <f t="shared" si="4"/>
        <v>105.53</v>
      </c>
      <c r="AE6" s="36">
        <f t="shared" si="4"/>
        <v>107.2</v>
      </c>
      <c r="AF6" s="36">
        <f t="shared" si="4"/>
        <v>106.62</v>
      </c>
      <c r="AG6" s="36">
        <f t="shared" si="4"/>
        <v>107.95</v>
      </c>
      <c r="AH6" s="35" t="str">
        <f>IF(AH7="","",IF(AH7="-","【-】","【"&amp;SUBSTITUTE(TEXT(AH7,"#,##0.00"),"-","△")&amp;"】"))</f>
        <v>【114.35】</v>
      </c>
      <c r="AI6" s="35">
        <f>IF(AI7="",NA(),AI7)</f>
        <v>0</v>
      </c>
      <c r="AJ6" s="36">
        <f t="shared" ref="AJ6:AR6" si="5">IF(AJ7="",NA(),AJ7)</f>
        <v>1.82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26.81</v>
      </c>
      <c r="AO6" s="36">
        <f t="shared" si="5"/>
        <v>28.31</v>
      </c>
      <c r="AP6" s="36">
        <f t="shared" si="5"/>
        <v>13.46</v>
      </c>
      <c r="AQ6" s="36">
        <f t="shared" si="5"/>
        <v>12.59</v>
      </c>
      <c r="AR6" s="36">
        <f t="shared" si="5"/>
        <v>12.44</v>
      </c>
      <c r="AS6" s="35" t="str">
        <f>IF(AS7="","",IF(AS7="-","【-】","【"&amp;SUBSTITUTE(TEXT(AS7,"#,##0.00"),"-","△")&amp;"】"))</f>
        <v>【0.79】</v>
      </c>
      <c r="AT6" s="36">
        <f>IF(AT7="",NA(),AT7)</f>
        <v>4976.71</v>
      </c>
      <c r="AU6" s="36">
        <f t="shared" ref="AU6:BC6" si="6">IF(AU7="",NA(),AU7)</f>
        <v>4441.59</v>
      </c>
      <c r="AV6" s="36">
        <f t="shared" si="6"/>
        <v>3226.05</v>
      </c>
      <c r="AW6" s="36">
        <f t="shared" si="6"/>
        <v>3325.38</v>
      </c>
      <c r="AX6" s="36">
        <f t="shared" si="6"/>
        <v>1620.31</v>
      </c>
      <c r="AY6" s="36">
        <f t="shared" si="6"/>
        <v>1002.64</v>
      </c>
      <c r="AZ6" s="36">
        <f t="shared" si="6"/>
        <v>1164.51</v>
      </c>
      <c r="BA6" s="36">
        <f t="shared" si="6"/>
        <v>434.72</v>
      </c>
      <c r="BB6" s="36">
        <f t="shared" si="6"/>
        <v>416.14</v>
      </c>
      <c r="BC6" s="36">
        <f t="shared" si="6"/>
        <v>371.89</v>
      </c>
      <c r="BD6" s="35" t="str">
        <f>IF(BD7="","",IF(BD7="-","【-】","【"&amp;SUBSTITUTE(TEXT(BD7,"#,##0.00"),"-","△")&amp;"】"))</f>
        <v>【262.87】</v>
      </c>
      <c r="BE6" s="36">
        <f>IF(BE7="",NA(),BE7)</f>
        <v>9.59</v>
      </c>
      <c r="BF6" s="36">
        <f t="shared" ref="BF6:BN6" si="7">IF(BF7="",NA(),BF7)</f>
        <v>8.4</v>
      </c>
      <c r="BG6" s="36">
        <f t="shared" si="7"/>
        <v>6.96</v>
      </c>
      <c r="BH6" s="36">
        <f t="shared" si="7"/>
        <v>5.32</v>
      </c>
      <c r="BI6" s="36">
        <f t="shared" si="7"/>
        <v>3.63</v>
      </c>
      <c r="BJ6" s="36">
        <f t="shared" si="7"/>
        <v>520.29999999999995</v>
      </c>
      <c r="BK6" s="36">
        <f t="shared" si="7"/>
        <v>498.27</v>
      </c>
      <c r="BL6" s="36">
        <f t="shared" si="7"/>
        <v>495.76</v>
      </c>
      <c r="BM6" s="36">
        <f t="shared" si="7"/>
        <v>487.22</v>
      </c>
      <c r="BN6" s="36">
        <f t="shared" si="7"/>
        <v>483.11</v>
      </c>
      <c r="BO6" s="35" t="str">
        <f>IF(BO7="","",IF(BO7="-","【-】","【"&amp;SUBSTITUTE(TEXT(BO7,"#,##0.00"),"-","△")&amp;"】"))</f>
        <v>【270.87】</v>
      </c>
      <c r="BP6" s="36">
        <f>IF(BP7="",NA(),BP7)</f>
        <v>96.81</v>
      </c>
      <c r="BQ6" s="36">
        <f t="shared" ref="BQ6:BY6" si="8">IF(BQ7="",NA(),BQ7)</f>
        <v>94.94</v>
      </c>
      <c r="BR6" s="36">
        <f t="shared" si="8"/>
        <v>100.45</v>
      </c>
      <c r="BS6" s="36">
        <f t="shared" si="8"/>
        <v>97.79</v>
      </c>
      <c r="BT6" s="36">
        <f t="shared" si="8"/>
        <v>98.09</v>
      </c>
      <c r="BU6" s="36">
        <f t="shared" si="8"/>
        <v>90.69</v>
      </c>
      <c r="BV6" s="36">
        <f t="shared" si="8"/>
        <v>90.64</v>
      </c>
      <c r="BW6" s="36">
        <f t="shared" si="8"/>
        <v>93.66</v>
      </c>
      <c r="BX6" s="36">
        <f t="shared" si="8"/>
        <v>92.76</v>
      </c>
      <c r="BY6" s="36">
        <f t="shared" si="8"/>
        <v>93.28</v>
      </c>
      <c r="BZ6" s="35" t="str">
        <f>IF(BZ7="","",IF(BZ7="-","【-】","【"&amp;SUBSTITUTE(TEXT(BZ7,"#,##0.00"),"-","△")&amp;"】"))</f>
        <v>【105.59】</v>
      </c>
      <c r="CA6" s="36">
        <f>IF(CA7="",NA(),CA7)</f>
        <v>256.83</v>
      </c>
      <c r="CB6" s="36">
        <f t="shared" ref="CB6:CJ6" si="9">IF(CB7="",NA(),CB7)</f>
        <v>260.69</v>
      </c>
      <c r="CC6" s="36">
        <f t="shared" si="9"/>
        <v>247.26</v>
      </c>
      <c r="CD6" s="36">
        <f t="shared" si="9"/>
        <v>256.48</v>
      </c>
      <c r="CE6" s="36">
        <f t="shared" si="9"/>
        <v>256.75</v>
      </c>
      <c r="CF6" s="36">
        <f t="shared" si="9"/>
        <v>211.08</v>
      </c>
      <c r="CG6" s="36">
        <f t="shared" si="9"/>
        <v>213.52</v>
      </c>
      <c r="CH6" s="36">
        <f t="shared" si="9"/>
        <v>208.21</v>
      </c>
      <c r="CI6" s="36">
        <f t="shared" si="9"/>
        <v>208.67</v>
      </c>
      <c r="CJ6" s="36">
        <f t="shared" si="9"/>
        <v>208.29</v>
      </c>
      <c r="CK6" s="35" t="str">
        <f>IF(CK7="","",IF(CK7="-","【-】","【"&amp;SUBSTITUTE(TEXT(CK7,"#,##0.00"),"-","△")&amp;"】"))</f>
        <v>【163.27】</v>
      </c>
      <c r="CL6" s="36">
        <f>IF(CL7="",NA(),CL7)</f>
        <v>48.56</v>
      </c>
      <c r="CM6" s="36">
        <f t="shared" ref="CM6:CU6" si="10">IF(CM7="",NA(),CM7)</f>
        <v>46.94</v>
      </c>
      <c r="CN6" s="36">
        <f t="shared" si="10"/>
        <v>48.58</v>
      </c>
      <c r="CO6" s="36">
        <f t="shared" si="10"/>
        <v>47.61</v>
      </c>
      <c r="CP6" s="36">
        <f t="shared" si="10"/>
        <v>44.71</v>
      </c>
      <c r="CQ6" s="36">
        <f t="shared" si="10"/>
        <v>49.69</v>
      </c>
      <c r="CR6" s="36">
        <f t="shared" si="10"/>
        <v>49.77</v>
      </c>
      <c r="CS6" s="36">
        <f t="shared" si="10"/>
        <v>49.22</v>
      </c>
      <c r="CT6" s="36">
        <f t="shared" si="10"/>
        <v>49.08</v>
      </c>
      <c r="CU6" s="36">
        <f t="shared" si="10"/>
        <v>49.32</v>
      </c>
      <c r="CV6" s="35" t="str">
        <f>IF(CV7="","",IF(CV7="-","【-】","【"&amp;SUBSTITUTE(TEXT(CV7,"#,##0.00"),"-","△")&amp;"】"))</f>
        <v>【59.94】</v>
      </c>
      <c r="CW6" s="36">
        <f>IF(CW7="",NA(),CW7)</f>
        <v>65.91</v>
      </c>
      <c r="CX6" s="36">
        <f t="shared" ref="CX6:DF6" si="11">IF(CX7="",NA(),CX7)</f>
        <v>66.62</v>
      </c>
      <c r="CY6" s="36">
        <f t="shared" si="11"/>
        <v>63.41</v>
      </c>
      <c r="CZ6" s="36">
        <f t="shared" si="11"/>
        <v>64.16</v>
      </c>
      <c r="DA6" s="36">
        <f t="shared" si="11"/>
        <v>68.27</v>
      </c>
      <c r="DB6" s="36">
        <f t="shared" si="11"/>
        <v>80.010000000000005</v>
      </c>
      <c r="DC6" s="36">
        <f t="shared" si="11"/>
        <v>79.98</v>
      </c>
      <c r="DD6" s="36">
        <f t="shared" si="11"/>
        <v>79.48</v>
      </c>
      <c r="DE6" s="36">
        <f t="shared" si="11"/>
        <v>79.3</v>
      </c>
      <c r="DF6" s="36">
        <f t="shared" si="11"/>
        <v>79.34</v>
      </c>
      <c r="DG6" s="35" t="str">
        <f>IF(DG7="","",IF(DG7="-","【-】","【"&amp;SUBSTITUTE(TEXT(DG7,"#,##0.00"),"-","△")&amp;"】"))</f>
        <v>【90.22】</v>
      </c>
      <c r="DH6" s="36">
        <f>IF(DH7="",NA(),DH7)</f>
        <v>54.6</v>
      </c>
      <c r="DI6" s="36">
        <f t="shared" ref="DI6:DQ6" si="12">IF(DI7="",NA(),DI7)</f>
        <v>56.19</v>
      </c>
      <c r="DJ6" s="36">
        <f t="shared" si="12"/>
        <v>62.17</v>
      </c>
      <c r="DK6" s="36">
        <f t="shared" si="12"/>
        <v>63.73</v>
      </c>
      <c r="DL6" s="36">
        <f t="shared" si="12"/>
        <v>65</v>
      </c>
      <c r="DM6" s="36">
        <f t="shared" si="12"/>
        <v>35.18</v>
      </c>
      <c r="DN6" s="36">
        <f t="shared" si="12"/>
        <v>36.43</v>
      </c>
      <c r="DO6" s="36">
        <f t="shared" si="12"/>
        <v>46.12</v>
      </c>
      <c r="DP6" s="36">
        <f t="shared" si="12"/>
        <v>47.44</v>
      </c>
      <c r="DQ6" s="36">
        <f t="shared" si="12"/>
        <v>48.3</v>
      </c>
      <c r="DR6" s="35" t="str">
        <f>IF(DR7="","",IF(DR7="-","【-】","【"&amp;SUBSTITUTE(TEXT(DR7,"#,##0.00"),"-","△")&amp;"】"))</f>
        <v>【47.91】</v>
      </c>
      <c r="DS6" s="36">
        <f>IF(DS7="",NA(),DS7)</f>
        <v>29.51</v>
      </c>
      <c r="DT6" s="36">
        <f t="shared" ref="DT6:EB6" si="13">IF(DT7="",NA(),DT7)</f>
        <v>29.24</v>
      </c>
      <c r="DU6" s="36">
        <f t="shared" si="13"/>
        <v>28.81</v>
      </c>
      <c r="DV6" s="36">
        <f t="shared" si="13"/>
        <v>27.81</v>
      </c>
      <c r="DW6" s="36">
        <f t="shared" si="13"/>
        <v>26.56</v>
      </c>
      <c r="DX6" s="36">
        <f t="shared" si="13"/>
        <v>8.41</v>
      </c>
      <c r="DY6" s="36">
        <f t="shared" si="13"/>
        <v>8.7200000000000006</v>
      </c>
      <c r="DZ6" s="36">
        <f t="shared" si="13"/>
        <v>9.86</v>
      </c>
      <c r="EA6" s="36">
        <f t="shared" si="13"/>
        <v>11.16</v>
      </c>
      <c r="EB6" s="36">
        <f t="shared" si="13"/>
        <v>12.43</v>
      </c>
      <c r="EC6" s="35" t="str">
        <f>IF(EC7="","",IF(EC7="-","【-】","【"&amp;SUBSTITUTE(TEXT(EC7,"#,##0.00"),"-","△")&amp;"】"))</f>
        <v>【15.00】</v>
      </c>
      <c r="ED6" s="36">
        <f>IF(ED7="",NA(),ED7)</f>
        <v>0.42</v>
      </c>
      <c r="EE6" s="36">
        <f t="shared" ref="EE6:EM6" si="14">IF(EE7="",NA(),EE7)</f>
        <v>0.27</v>
      </c>
      <c r="EF6" s="36">
        <f t="shared" si="14"/>
        <v>0.43</v>
      </c>
      <c r="EG6" s="36">
        <f t="shared" si="14"/>
        <v>0.54</v>
      </c>
      <c r="EH6" s="36">
        <f t="shared" si="14"/>
        <v>1.25</v>
      </c>
      <c r="EI6" s="36">
        <f t="shared" si="14"/>
        <v>0.66</v>
      </c>
      <c r="EJ6" s="36">
        <f t="shared" si="14"/>
        <v>0.64</v>
      </c>
      <c r="EK6" s="36">
        <f t="shared" si="14"/>
        <v>0.56000000000000005</v>
      </c>
      <c r="EL6" s="36">
        <f t="shared" si="14"/>
        <v>0.65</v>
      </c>
      <c r="EM6" s="36">
        <f t="shared" si="14"/>
        <v>0.46</v>
      </c>
      <c r="EN6" s="35" t="str">
        <f>IF(EN7="","",IF(EN7="-","【-】","【"&amp;SUBSTITUTE(TEXT(EN7,"#,##0.00"),"-","△")&amp;"】"))</f>
        <v>【0.76】</v>
      </c>
    </row>
    <row r="7" spans="1:144" s="37" customFormat="1">
      <c r="A7" s="29"/>
      <c r="B7" s="38">
        <v>2016</v>
      </c>
      <c r="C7" s="38">
        <v>406040</v>
      </c>
      <c r="D7" s="38">
        <v>46</v>
      </c>
      <c r="E7" s="38">
        <v>1</v>
      </c>
      <c r="F7" s="38">
        <v>0</v>
      </c>
      <c r="G7" s="38">
        <v>1</v>
      </c>
      <c r="H7" s="38" t="s">
        <v>105</v>
      </c>
      <c r="I7" s="38" t="s">
        <v>106</v>
      </c>
      <c r="J7" s="38" t="s">
        <v>107</v>
      </c>
      <c r="K7" s="38" t="s">
        <v>108</v>
      </c>
      <c r="L7" s="38" t="s">
        <v>109</v>
      </c>
      <c r="M7" s="38"/>
      <c r="N7" s="39" t="s">
        <v>110</v>
      </c>
      <c r="O7" s="39">
        <v>97.7</v>
      </c>
      <c r="P7" s="39">
        <v>91.86</v>
      </c>
      <c r="Q7" s="39">
        <v>4755</v>
      </c>
      <c r="R7" s="39">
        <v>9311</v>
      </c>
      <c r="S7" s="39">
        <v>8.0399999999999991</v>
      </c>
      <c r="T7" s="39">
        <v>1158.08</v>
      </c>
      <c r="U7" s="39">
        <v>8492</v>
      </c>
      <c r="V7" s="39">
        <v>8.0399999999999991</v>
      </c>
      <c r="W7" s="39">
        <v>1056.22</v>
      </c>
      <c r="X7" s="39">
        <v>100.22</v>
      </c>
      <c r="Y7" s="39">
        <v>96.42</v>
      </c>
      <c r="Z7" s="39">
        <v>101.2</v>
      </c>
      <c r="AA7" s="39">
        <v>98.32</v>
      </c>
      <c r="AB7" s="39">
        <v>100.18</v>
      </c>
      <c r="AC7" s="39">
        <v>104.95</v>
      </c>
      <c r="AD7" s="39">
        <v>105.53</v>
      </c>
      <c r="AE7" s="39">
        <v>107.2</v>
      </c>
      <c r="AF7" s="39">
        <v>106.62</v>
      </c>
      <c r="AG7" s="39">
        <v>107.95</v>
      </c>
      <c r="AH7" s="39">
        <v>114.35</v>
      </c>
      <c r="AI7" s="39">
        <v>0</v>
      </c>
      <c r="AJ7" s="39">
        <v>1.82</v>
      </c>
      <c r="AK7" s="39">
        <v>0</v>
      </c>
      <c r="AL7" s="39">
        <v>0</v>
      </c>
      <c r="AM7" s="39">
        <v>0</v>
      </c>
      <c r="AN7" s="39">
        <v>26.81</v>
      </c>
      <c r="AO7" s="39">
        <v>28.31</v>
      </c>
      <c r="AP7" s="39">
        <v>13.46</v>
      </c>
      <c r="AQ7" s="39">
        <v>12.59</v>
      </c>
      <c r="AR7" s="39">
        <v>12.44</v>
      </c>
      <c r="AS7" s="39">
        <v>0.79</v>
      </c>
      <c r="AT7" s="39">
        <v>4976.71</v>
      </c>
      <c r="AU7" s="39">
        <v>4441.59</v>
      </c>
      <c r="AV7" s="39">
        <v>3226.05</v>
      </c>
      <c r="AW7" s="39">
        <v>3325.38</v>
      </c>
      <c r="AX7" s="39">
        <v>1620.31</v>
      </c>
      <c r="AY7" s="39">
        <v>1002.64</v>
      </c>
      <c r="AZ7" s="39">
        <v>1164.51</v>
      </c>
      <c r="BA7" s="39">
        <v>434.72</v>
      </c>
      <c r="BB7" s="39">
        <v>416.14</v>
      </c>
      <c r="BC7" s="39">
        <v>371.89</v>
      </c>
      <c r="BD7" s="39">
        <v>262.87</v>
      </c>
      <c r="BE7" s="39">
        <v>9.59</v>
      </c>
      <c r="BF7" s="39">
        <v>8.4</v>
      </c>
      <c r="BG7" s="39">
        <v>6.96</v>
      </c>
      <c r="BH7" s="39">
        <v>5.32</v>
      </c>
      <c r="BI7" s="39">
        <v>3.63</v>
      </c>
      <c r="BJ7" s="39">
        <v>520.29999999999995</v>
      </c>
      <c r="BK7" s="39">
        <v>498.27</v>
      </c>
      <c r="BL7" s="39">
        <v>495.76</v>
      </c>
      <c r="BM7" s="39">
        <v>487.22</v>
      </c>
      <c r="BN7" s="39">
        <v>483.11</v>
      </c>
      <c r="BO7" s="39">
        <v>270.87</v>
      </c>
      <c r="BP7" s="39">
        <v>96.81</v>
      </c>
      <c r="BQ7" s="39">
        <v>94.94</v>
      </c>
      <c r="BR7" s="39">
        <v>100.45</v>
      </c>
      <c r="BS7" s="39">
        <v>97.79</v>
      </c>
      <c r="BT7" s="39">
        <v>98.09</v>
      </c>
      <c r="BU7" s="39">
        <v>90.69</v>
      </c>
      <c r="BV7" s="39">
        <v>90.64</v>
      </c>
      <c r="BW7" s="39">
        <v>93.66</v>
      </c>
      <c r="BX7" s="39">
        <v>92.76</v>
      </c>
      <c r="BY7" s="39">
        <v>93.28</v>
      </c>
      <c r="BZ7" s="39">
        <v>105.59</v>
      </c>
      <c r="CA7" s="39">
        <v>256.83</v>
      </c>
      <c r="CB7" s="39">
        <v>260.69</v>
      </c>
      <c r="CC7" s="39">
        <v>247.26</v>
      </c>
      <c r="CD7" s="39">
        <v>256.48</v>
      </c>
      <c r="CE7" s="39">
        <v>256.75</v>
      </c>
      <c r="CF7" s="39">
        <v>211.08</v>
      </c>
      <c r="CG7" s="39">
        <v>213.52</v>
      </c>
      <c r="CH7" s="39">
        <v>208.21</v>
      </c>
      <c r="CI7" s="39">
        <v>208.67</v>
      </c>
      <c r="CJ7" s="39">
        <v>208.29</v>
      </c>
      <c r="CK7" s="39">
        <v>163.27000000000001</v>
      </c>
      <c r="CL7" s="39">
        <v>48.56</v>
      </c>
      <c r="CM7" s="39">
        <v>46.94</v>
      </c>
      <c r="CN7" s="39">
        <v>48.58</v>
      </c>
      <c r="CO7" s="39">
        <v>47.61</v>
      </c>
      <c r="CP7" s="39">
        <v>44.71</v>
      </c>
      <c r="CQ7" s="39">
        <v>49.69</v>
      </c>
      <c r="CR7" s="39">
        <v>49.77</v>
      </c>
      <c r="CS7" s="39">
        <v>49.22</v>
      </c>
      <c r="CT7" s="39">
        <v>49.08</v>
      </c>
      <c r="CU7" s="39">
        <v>49.32</v>
      </c>
      <c r="CV7" s="39">
        <v>59.94</v>
      </c>
      <c r="CW7" s="39">
        <v>65.91</v>
      </c>
      <c r="CX7" s="39">
        <v>66.62</v>
      </c>
      <c r="CY7" s="39">
        <v>63.41</v>
      </c>
      <c r="CZ7" s="39">
        <v>64.16</v>
      </c>
      <c r="DA7" s="39">
        <v>68.27</v>
      </c>
      <c r="DB7" s="39">
        <v>80.010000000000005</v>
      </c>
      <c r="DC7" s="39">
        <v>79.98</v>
      </c>
      <c r="DD7" s="39">
        <v>79.48</v>
      </c>
      <c r="DE7" s="39">
        <v>79.3</v>
      </c>
      <c r="DF7" s="39">
        <v>79.34</v>
      </c>
      <c r="DG7" s="39">
        <v>90.22</v>
      </c>
      <c r="DH7" s="39">
        <v>54.6</v>
      </c>
      <c r="DI7" s="39">
        <v>56.19</v>
      </c>
      <c r="DJ7" s="39">
        <v>62.17</v>
      </c>
      <c r="DK7" s="39">
        <v>63.73</v>
      </c>
      <c r="DL7" s="39">
        <v>65</v>
      </c>
      <c r="DM7" s="39">
        <v>35.18</v>
      </c>
      <c r="DN7" s="39">
        <v>36.43</v>
      </c>
      <c r="DO7" s="39">
        <v>46.12</v>
      </c>
      <c r="DP7" s="39">
        <v>47.44</v>
      </c>
      <c r="DQ7" s="39">
        <v>48.3</v>
      </c>
      <c r="DR7" s="39">
        <v>47.91</v>
      </c>
      <c r="DS7" s="39">
        <v>29.51</v>
      </c>
      <c r="DT7" s="39">
        <v>29.24</v>
      </c>
      <c r="DU7" s="39">
        <v>28.81</v>
      </c>
      <c r="DV7" s="39">
        <v>27.81</v>
      </c>
      <c r="DW7" s="39">
        <v>26.56</v>
      </c>
      <c r="DX7" s="39">
        <v>8.41</v>
      </c>
      <c r="DY7" s="39">
        <v>8.7200000000000006</v>
      </c>
      <c r="DZ7" s="39">
        <v>9.86</v>
      </c>
      <c r="EA7" s="39">
        <v>11.16</v>
      </c>
      <c r="EB7" s="39">
        <v>12.43</v>
      </c>
      <c r="EC7" s="39">
        <v>15</v>
      </c>
      <c r="ED7" s="39">
        <v>0.42</v>
      </c>
      <c r="EE7" s="39">
        <v>0.27</v>
      </c>
      <c r="EF7" s="39">
        <v>0.43</v>
      </c>
      <c r="EG7" s="39">
        <v>0.54</v>
      </c>
      <c r="EH7" s="39">
        <v>1.25</v>
      </c>
      <c r="EI7" s="39">
        <v>0.66</v>
      </c>
      <c r="EJ7" s="39">
        <v>0.64</v>
      </c>
      <c r="EK7" s="39">
        <v>0.56000000000000005</v>
      </c>
      <c r="EL7" s="39">
        <v>0.65</v>
      </c>
      <c r="EM7" s="39">
        <v>0.46</v>
      </c>
      <c r="EN7" s="39">
        <v>0.76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>
      <c r="A9" s="42"/>
      <c r="B9" s="42" t="s">
        <v>111</v>
      </c>
      <c r="C9" s="42" t="s">
        <v>112</v>
      </c>
      <c r="D9" s="42" t="s">
        <v>113</v>
      </c>
      <c r="E9" s="42" t="s">
        <v>114</v>
      </c>
      <c r="F9" s="42" t="s">
        <v>115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2" t="s">
        <v>56</v>
      </c>
      <c r="B10" s="43">
        <f>DATEVALUE($B$6-4&amp;"年1月1日")</f>
        <v>40909</v>
      </c>
      <c r="C10" s="43">
        <f>DATEVALUE($B$6-3&amp;"年1月1日")</f>
        <v>41275</v>
      </c>
      <c r="D10" s="43">
        <f>DATEVALUE($B$6-2&amp;"年1月1日")</f>
        <v>41640</v>
      </c>
      <c r="E10" s="43">
        <f>DATEVALUE($B$6-1&amp;"年1月1日")</f>
        <v>42005</v>
      </c>
      <c r="F10" s="43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In 水道課</cp:lastModifiedBy>
  <cp:lastPrinted>2018-01-26T06:49:50Z</cp:lastPrinted>
  <dcterms:created xsi:type="dcterms:W3CDTF">2017-12-25T01:36:40Z</dcterms:created>
  <dcterms:modified xsi:type="dcterms:W3CDTF">2018-02-02T07:37:38Z</dcterms:modified>
  <cp:category/>
</cp:coreProperties>
</file>